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480" yWindow="132" windowWidth="27792" windowHeight="13116" firstSheet="2" activeTab="6"/>
  </bookViews>
  <sheets>
    <sheet name="Digital journ - monthly visits" sheetId="1" r:id="rId1"/>
    <sheet name="Digital-native revenues" sheetId="3" r:id="rId2"/>
    <sheet name="Top 10 news use" sheetId="2" r:id="rId3"/>
    <sheet name="Platforms &amp; intermeds revenue" sheetId="4" r:id="rId4"/>
    <sheet name="Share of search" sheetId="5" r:id="rId5"/>
    <sheet name="Social media news" sheetId="6" r:id="rId6"/>
    <sheet name="Social media followers" sheetId="7" r:id="rId7"/>
  </sheets>
  <calcPr calcId="162913"/>
</workbook>
</file>

<file path=xl/calcChain.xml><?xml version="1.0" encoding="utf-8"?>
<calcChain xmlns="http://schemas.openxmlformats.org/spreadsheetml/2006/main">
  <c r="G2" i="4" l="1"/>
  <c r="C4" i="4" s="1"/>
  <c r="E13" i="2" l="1"/>
  <c r="G13" i="2" s="1"/>
  <c r="E14" i="2"/>
  <c r="G14" i="2" s="1"/>
  <c r="E15" i="2"/>
  <c r="G15" i="2" s="1"/>
  <c r="E16" i="2"/>
  <c r="G16" i="2" s="1"/>
  <c r="C5" i="2"/>
  <c r="E9" i="2" s="1"/>
  <c r="G9" i="2" s="1"/>
  <c r="B5" i="2"/>
  <c r="D8" i="2" s="1"/>
  <c r="D10" i="2"/>
  <c r="D9" i="2"/>
  <c r="D11" i="2"/>
  <c r="D12" i="2"/>
  <c r="D16" i="2"/>
  <c r="D17" i="2"/>
  <c r="C35" i="6"/>
  <c r="D35" i="6"/>
  <c r="E35" i="6"/>
  <c r="F35" i="6"/>
  <c r="G35" i="6"/>
  <c r="H35" i="6"/>
  <c r="I35" i="6"/>
  <c r="B35" i="6"/>
  <c r="E12" i="2" l="1"/>
  <c r="G12" i="2" s="1"/>
  <c r="E11" i="2"/>
  <c r="D15" i="2"/>
  <c r="E8" i="2"/>
  <c r="G8" i="2" s="1"/>
  <c r="E10" i="2"/>
  <c r="G10" i="2" s="1"/>
  <c r="D13" i="2"/>
  <c r="E17" i="2"/>
  <c r="D14" i="2"/>
  <c r="E13" i="1"/>
  <c r="E10" i="1"/>
  <c r="E4" i="1"/>
  <c r="E9" i="1"/>
  <c r="E3" i="1"/>
  <c r="E7" i="1"/>
  <c r="E11" i="1"/>
  <c r="E5" i="1"/>
  <c r="E8" i="1"/>
  <c r="E12" i="1"/>
  <c r="E21" i="1"/>
  <c r="E20" i="1"/>
  <c r="E18" i="1"/>
  <c r="E19" i="1"/>
  <c r="E22" i="1"/>
  <c r="E29" i="1"/>
  <c r="E28" i="1"/>
  <c r="E25" i="1"/>
  <c r="G25" i="1" s="1"/>
  <c r="G26" i="1" s="1"/>
  <c r="E26" i="1"/>
  <c r="E30" i="1"/>
  <c r="E40" i="1"/>
  <c r="E39" i="1"/>
  <c r="E33" i="1"/>
  <c r="E31" i="1"/>
  <c r="E32" i="1"/>
  <c r="E27" i="1"/>
  <c r="E36" i="1"/>
  <c r="E37" i="1"/>
  <c r="E34" i="1"/>
  <c r="E35" i="1"/>
  <c r="E38" i="1"/>
  <c r="E6" i="1"/>
  <c r="C19" i="7" l="1"/>
  <c r="C28" i="7"/>
  <c r="G29" i="7"/>
  <c r="G36" i="7"/>
  <c r="K19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6" i="7"/>
  <c r="K7" i="7"/>
  <c r="K8" i="7"/>
  <c r="K9" i="7"/>
  <c r="K10" i="7"/>
  <c r="K11" i="7"/>
  <c r="K12" i="7"/>
  <c r="K13" i="7"/>
  <c r="K14" i="7"/>
  <c r="K15" i="7"/>
  <c r="K16" i="7"/>
  <c r="K17" i="7"/>
  <c r="K18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30" i="7"/>
  <c r="G31" i="7"/>
  <c r="G32" i="7"/>
  <c r="G33" i="7"/>
  <c r="G34" i="7"/>
  <c r="G35" i="7"/>
  <c r="G37" i="7"/>
  <c r="G38" i="7"/>
  <c r="G39" i="7"/>
  <c r="G6" i="7"/>
  <c r="C7" i="7"/>
  <c r="C8" i="7"/>
  <c r="C9" i="7"/>
  <c r="C10" i="7"/>
  <c r="C11" i="7"/>
  <c r="C12" i="7"/>
  <c r="C13" i="7"/>
  <c r="C14" i="7"/>
  <c r="C15" i="7"/>
  <c r="C16" i="7"/>
  <c r="C17" i="7"/>
  <c r="C18" i="7"/>
  <c r="C20" i="7"/>
  <c r="C21" i="7"/>
  <c r="C22" i="7"/>
  <c r="C23" i="7"/>
  <c r="C24" i="7"/>
  <c r="C25" i="7"/>
  <c r="C26" i="7"/>
  <c r="C27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6" i="7"/>
  <c r="G9" i="6"/>
  <c r="B8" i="5"/>
  <c r="K11" i="4"/>
  <c r="C11" i="4" s="1"/>
  <c r="C5" i="4"/>
  <c r="C6" i="4"/>
  <c r="C7" i="4"/>
  <c r="C8" i="4"/>
  <c r="C10" i="4"/>
  <c r="C12" i="4"/>
  <c r="C9" i="4"/>
  <c r="C5" i="6" l="1"/>
  <c r="C4" i="6"/>
  <c r="C7" i="6"/>
  <c r="C6" i="6"/>
  <c r="C12" i="6"/>
  <c r="C8" i="6"/>
  <c r="C11" i="6"/>
  <c r="C14" i="6"/>
  <c r="C10" i="6"/>
  <c r="C13" i="6"/>
  <c r="C9" i="6"/>
</calcChain>
</file>

<file path=xl/sharedStrings.xml><?xml version="1.0" encoding="utf-8"?>
<sst xmlns="http://schemas.openxmlformats.org/spreadsheetml/2006/main" count="588" uniqueCount="359">
  <si>
    <t>Digital National/Partisan</t>
  </si>
  <si>
    <t>Domain</t>
  </si>
  <si>
    <t>The Canary</t>
  </si>
  <si>
    <t>thecanary.co</t>
  </si>
  <si>
    <t>Evolve Politics</t>
  </si>
  <si>
    <t>thelondoneconomic.com</t>
  </si>
  <si>
    <t>Novara Media</t>
  </si>
  <si>
    <t>westmonster.com</t>
  </si>
  <si>
    <t>London Economic</t>
  </si>
  <si>
    <t>skwawkbox.org</t>
  </si>
  <si>
    <t>Skwawkbox</t>
  </si>
  <si>
    <t>evolvepolitics.com</t>
  </si>
  <si>
    <t>Another Angry Voice</t>
  </si>
  <si>
    <t>anotherangryvoice.blogspot.com</t>
  </si>
  <si>
    <t>Westmonster</t>
  </si>
  <si>
    <t>novaramedia.com</t>
  </si>
  <si>
    <t>Digital International</t>
  </si>
  <si>
    <t>Breitbart News Network</t>
  </si>
  <si>
    <t>buzzfeed.com</t>
  </si>
  <si>
    <t>Vice</t>
  </si>
  <si>
    <t>huffingtonpost.co.uk</t>
  </si>
  <si>
    <t>Buzzfeed</t>
  </si>
  <si>
    <t>vice.com</t>
  </si>
  <si>
    <t>Huffington Post</t>
  </si>
  <si>
    <t>breitbart.com</t>
  </si>
  <si>
    <t>Digital Legacy Print</t>
  </si>
  <si>
    <t>Daily Mirror</t>
  </si>
  <si>
    <t>theguardian.com</t>
  </si>
  <si>
    <t>The Sun</t>
  </si>
  <si>
    <t>dailymail.co.uk</t>
  </si>
  <si>
    <t>Daily Mail</t>
  </si>
  <si>
    <t>mirror.co.uk</t>
  </si>
  <si>
    <t>Guardian</t>
  </si>
  <si>
    <t>thesun.co.uk</t>
  </si>
  <si>
    <t>Independent</t>
  </si>
  <si>
    <t>independent.co.uk</t>
  </si>
  <si>
    <t>New Statesman</t>
  </si>
  <si>
    <t>manchestereveningnews.co.uk</t>
  </si>
  <si>
    <t>Spectator</t>
  </si>
  <si>
    <t>spectator.co.uk</t>
  </si>
  <si>
    <t>Manchester Evening News</t>
  </si>
  <si>
    <t>newstatesman.com</t>
  </si>
  <si>
    <t>Non-platform data from Similarweb - combined desktop and mobile web</t>
  </si>
  <si>
    <t>Guido</t>
  </si>
  <si>
    <t>Byline</t>
  </si>
  <si>
    <t>OpenDemocracy</t>
  </si>
  <si>
    <t>UnHerd</t>
  </si>
  <si>
    <t>order-order.com</t>
  </si>
  <si>
    <t>bylinetimes.com</t>
  </si>
  <si>
    <t>opendemocracy.net</t>
  </si>
  <si>
    <t>Conservative Home</t>
  </si>
  <si>
    <t>conservativehome.com</t>
  </si>
  <si>
    <t>LabourList</t>
  </si>
  <si>
    <t>labourlist.org</t>
  </si>
  <si>
    <t>unherd.com</t>
  </si>
  <si>
    <t>The Telegraph</t>
  </si>
  <si>
    <t>The Times</t>
  </si>
  <si>
    <t>The Express</t>
  </si>
  <si>
    <t>The Financial Times</t>
  </si>
  <si>
    <t>the i</t>
  </si>
  <si>
    <t>Metro</t>
  </si>
  <si>
    <t>Evening Standard</t>
  </si>
  <si>
    <t>Scotsman</t>
  </si>
  <si>
    <t>The Daily Beast</t>
  </si>
  <si>
    <t>thedailybeast.com</t>
  </si>
  <si>
    <t>telegraph.co.uk</t>
  </si>
  <si>
    <t>thetimes.co.uk</t>
  </si>
  <si>
    <t>express.co.uk</t>
  </si>
  <si>
    <t>ft.com</t>
  </si>
  <si>
    <t>inews.co.uk</t>
  </si>
  <si>
    <t>metro.co.uk</t>
  </si>
  <si>
    <t>standard.co.uk</t>
  </si>
  <si>
    <t>scotsman.com</t>
  </si>
  <si>
    <t>Total</t>
  </si>
  <si>
    <t>BBC website or app</t>
  </si>
  <si>
    <t xml:space="preserve"> </t>
  </si>
  <si>
    <t>ITV or ITN website or app</t>
  </si>
  <si>
    <t>STV Website or app (SCOTLAND)</t>
  </si>
  <si>
    <t>Channel 4 website or app</t>
  </si>
  <si>
    <t>Sky News website or app</t>
  </si>
  <si>
    <t>CNN Website or app</t>
  </si>
  <si>
    <t>NBC News website or app</t>
  </si>
  <si>
    <t>CBS News website or app</t>
  </si>
  <si>
    <t>The Sun website or app</t>
  </si>
  <si>
    <t>The Daily Mail website or app</t>
  </si>
  <si>
    <t>The Daily Star website or app</t>
  </si>
  <si>
    <t>The Daily Express website or app</t>
  </si>
  <si>
    <t>The Daily Mirror website or app</t>
  </si>
  <si>
    <t>The Guardian/Observer website or app</t>
  </si>
  <si>
    <t>The Independent website or app</t>
  </si>
  <si>
    <t>The i website or app</t>
  </si>
  <si>
    <t>The Times/Sunday Times website or app</t>
  </si>
  <si>
    <t>The Telegraph website or app</t>
  </si>
  <si>
    <t>The Financial Times website or app</t>
  </si>
  <si>
    <t>The Metro website or app</t>
  </si>
  <si>
    <t>The Evening Standard website or app</t>
  </si>
  <si>
    <t>The New York Times website or app</t>
  </si>
  <si>
    <t>The Washington Post website or app</t>
  </si>
  <si>
    <t>Time.com website or app</t>
  </si>
  <si>
    <t>The Week website or app</t>
  </si>
  <si>
    <t>Private Eye website</t>
  </si>
  <si>
    <t>The Economist website or app</t>
  </si>
  <si>
    <t>Any local newspaper websites or app</t>
  </si>
  <si>
    <t>Any Scotland based websites or apps (e.g. the Herald, the Scotsman, Daily Record, etc) (SCOTLAND)</t>
  </si>
  <si>
    <t>Any Wales based news websites or apps (e.g. S4C, Western Mail, etc) (WALES)</t>
  </si>
  <si>
    <t>Any Northern Ireland based news websites or apps (e.g. RTE, Belfast Telegraph etc) (NI</t>
  </si>
  <si>
    <t>Google (General search Engine)</t>
  </si>
  <si>
    <t>Other general search engine</t>
  </si>
  <si>
    <t>Google News (search engine just for news)</t>
  </si>
  <si>
    <t>Other search engine just for news</t>
  </si>
  <si>
    <t>Huffington Post website or app</t>
  </si>
  <si>
    <t>Yahoo news website or app</t>
  </si>
  <si>
    <t>MSN news website or app</t>
  </si>
  <si>
    <t>AOL news website or app</t>
  </si>
  <si>
    <t>YouTube website or app</t>
  </si>
  <si>
    <t>Flipboard app</t>
  </si>
  <si>
    <t>News Now website or app</t>
  </si>
  <si>
    <t>BuzzFeed website or app</t>
  </si>
  <si>
    <t>Vice website or app</t>
  </si>
  <si>
    <t>The LAD Bible website or app</t>
  </si>
  <si>
    <t>Joe.co.uk website or app</t>
  </si>
  <si>
    <t>Personal blog</t>
  </si>
  <si>
    <t>Other site that combines news links</t>
  </si>
  <si>
    <t>Other website(s) or app(s)</t>
  </si>
  <si>
    <t>Pre-loaded Apple news app</t>
  </si>
  <si>
    <t>Pre-loaded Samsung news app (Upday)</t>
  </si>
  <si>
    <t>Other Pre-loaded news apps</t>
  </si>
  <si>
    <t>Other websites like the home page of your internet service provider such as Tesco or Virgin</t>
  </si>
  <si>
    <t>None of these</t>
  </si>
  <si>
    <t>(Don't know)</t>
  </si>
  <si>
    <t>%</t>
  </si>
  <si>
    <t>Source:</t>
  </si>
  <si>
    <t>Ofcom News Consumption Report 2020 (pg56 and survey question D8a)</t>
  </si>
  <si>
    <t>Note: 2020 Ofcom report does not use ComScore MMX multi-platform data on 'reach' (as referenced in 2019 MRC report), but instead uses Ofcom/Jigsaw survey</t>
  </si>
  <si>
    <t xml:space="preserve"> Thinking specifically about the internet, which of the following do you use for news nowadays?</t>
  </si>
  <si>
    <t>Ofcom Effects of Covid-19 on online consumption, February 2021</t>
  </si>
  <si>
    <t>Site/app</t>
  </si>
  <si>
    <t>Average views</t>
  </si>
  <si>
    <t>BBC News</t>
  </si>
  <si>
    <t>The Guardian</t>
  </si>
  <si>
    <t>Express</t>
  </si>
  <si>
    <t>Mirror Online</t>
  </si>
  <si>
    <t>Sky News</t>
  </si>
  <si>
    <t>Telegraph</t>
  </si>
  <si>
    <t>Average monthly views per adult to Top 10 news sites and apps, Dec 2020 (pg7)</t>
  </si>
  <si>
    <t>Platforms and intermediaries - revenue and media functions</t>
  </si>
  <si>
    <t>Company</t>
  </si>
  <si>
    <t>HQ</t>
  </si>
  <si>
    <t>Revenue (£m)</t>
  </si>
  <si>
    <t>Selection media function(s)</t>
  </si>
  <si>
    <t>Apple Inc</t>
  </si>
  <si>
    <t>Amazon Inc</t>
  </si>
  <si>
    <t>Alphabet Plc</t>
  </si>
  <si>
    <t>Facebook</t>
  </si>
  <si>
    <t>Netflix</t>
  </si>
  <si>
    <t>Twitter</t>
  </si>
  <si>
    <t>SnapChat</t>
  </si>
  <si>
    <t>TikTok</t>
  </si>
  <si>
    <t>Social (Facebook; Whatsapp; Instagram)</t>
  </si>
  <si>
    <t>SVOD</t>
  </si>
  <si>
    <t>Social</t>
  </si>
  <si>
    <t>Video and SVOD (YouTube); Search (Google)</t>
  </si>
  <si>
    <t>SVOD; TVOD</t>
  </si>
  <si>
    <t>Hardware; TVOD; Music streaming</t>
  </si>
  <si>
    <t>USA</t>
  </si>
  <si>
    <t>$/£ 3 year av</t>
  </si>
  <si>
    <t>Amazon data</t>
  </si>
  <si>
    <t>https://s2.q4cdn.com/299287126/files/doc_financials/2020/q4/Amazon-Q4-2020-Earnings-Release.pdf</t>
  </si>
  <si>
    <t>Pg 12</t>
  </si>
  <si>
    <t>$m</t>
  </si>
  <si>
    <t>Apple data</t>
  </si>
  <si>
    <t>https://s2.q4cdn.com/470004039/files/doc_financials/2020/ar/_10-K-2020-(As-Filed).pdf</t>
  </si>
  <si>
    <t>Pg 19 (22)</t>
  </si>
  <si>
    <t>Alphabet data</t>
  </si>
  <si>
    <t>https://abc.xyz/investor/static/pdf/20210203_alphabet_10K.pdf?cache=b44182d</t>
  </si>
  <si>
    <t>Pg 55 (56)</t>
  </si>
  <si>
    <t>Netflix data</t>
  </si>
  <si>
    <t>https://s22.q4cdn.com/959853165/files/doc_financials/2020/q4/Q4'20-Website-Financials.xlsx</t>
  </si>
  <si>
    <t>Tab 1, T9</t>
  </si>
  <si>
    <t>Disney</t>
  </si>
  <si>
    <t>SVOD; broadcasting (ABC); film</t>
  </si>
  <si>
    <t>Disney Data</t>
  </si>
  <si>
    <t>https://sec.report/Document/0001744489-20-000197/dis-20201003.htm#i6261866521954ef19f64de03269f40a7_136</t>
  </si>
  <si>
    <t>Pg 34</t>
  </si>
  <si>
    <t>Facebook data</t>
  </si>
  <si>
    <t>https://investor.fb.com/investor-news/press-release-details/2021/Facebook-Reports-Fourth-Quarter-and-Full-Year-2020-Results/default.aspx</t>
  </si>
  <si>
    <t>Webpage</t>
  </si>
  <si>
    <t>Company reports:</t>
  </si>
  <si>
    <t>q1</t>
  </si>
  <si>
    <t>q2</t>
  </si>
  <si>
    <t>q3</t>
  </si>
  <si>
    <t>q4</t>
  </si>
  <si>
    <t>Twitter data</t>
  </si>
  <si>
    <t>https://investor.twitterinc.com/financial-information/quarterly-results/default.aspx</t>
  </si>
  <si>
    <t>Snapchat data</t>
  </si>
  <si>
    <t>https://d18rn0p25nwr6d.cloudfront.net/CIK-0001564408/799dba00-c613-4d87-b858-916aff0d832a.pdf</t>
  </si>
  <si>
    <t>Pg 43 (45)</t>
  </si>
  <si>
    <t>ByteDance</t>
  </si>
  <si>
    <t>Social (TikTok)</t>
  </si>
  <si>
    <t>China</t>
  </si>
  <si>
    <t>[no official filings]</t>
  </si>
  <si>
    <t>Reuters estimate</t>
  </si>
  <si>
    <t>Provider</t>
  </si>
  <si>
    <t>Share</t>
  </si>
  <si>
    <t>Other</t>
  </si>
  <si>
    <t>DuckDuckGo</t>
  </si>
  <si>
    <t>MSN</t>
  </si>
  <si>
    <t>bing</t>
  </si>
  <si>
    <t>Google</t>
  </si>
  <si>
    <t>UK Share of search (All platforms, February 2021)</t>
  </si>
  <si>
    <t>Ecosia</t>
  </si>
  <si>
    <t>YANDEX RU</t>
  </si>
  <si>
    <t>https://gs.statcounter.com/search-engine-market-share/all/united-kingdom/#monthly-202002-202102</t>
  </si>
  <si>
    <t>Statcounter data:</t>
  </si>
  <si>
    <t>Yahoo!</t>
  </si>
  <si>
    <t>Norton Safe Search</t>
  </si>
  <si>
    <t>YANDEX</t>
  </si>
  <si>
    <t>Baidu</t>
  </si>
  <si>
    <t>Naver</t>
  </si>
  <si>
    <t>Qwant</t>
  </si>
  <si>
    <t>OTHERS:</t>
  </si>
  <si>
    <t>Platform</t>
  </si>
  <si>
    <t>Snapchat</t>
  </si>
  <si>
    <t>WhatsApp</t>
  </si>
  <si>
    <t>Pinterest</t>
  </si>
  <si>
    <t>Houseparty</t>
  </si>
  <si>
    <t>Ofcom Covid-19 online consumption/Comscore MMX</t>
  </si>
  <si>
    <t>Instagram</t>
  </si>
  <si>
    <t>LinkedIn</t>
  </si>
  <si>
    <t>Reddit</t>
  </si>
  <si>
    <t>Tumblr</t>
  </si>
  <si>
    <t>Viber</t>
  </si>
  <si>
    <t>Other social media platform</t>
  </si>
  <si>
    <t>Reuters Digital News Report 2020</t>
  </si>
  <si>
    <t xml:space="preserve">Social media use, UK adults </t>
  </si>
  <si>
    <t>Any purpose</t>
  </si>
  <si>
    <t>Parent company</t>
  </si>
  <si>
    <t>YouTube</t>
  </si>
  <si>
    <t>Facebook Messenger</t>
  </si>
  <si>
    <t>For news</t>
  </si>
  <si>
    <t>Alphabet</t>
  </si>
  <si>
    <t>Snap Inc</t>
  </si>
  <si>
    <t>Page 9</t>
  </si>
  <si>
    <t>% used for news</t>
  </si>
  <si>
    <t>Social media and news consumption (2020)</t>
  </si>
  <si>
    <t>Ofcom news consumption report 2020</t>
  </si>
  <si>
    <t>"Thinking specifically about social media (on any device), which of the following do you use for news nowadays?"</t>
  </si>
  <si>
    <t>Microsoft</t>
  </si>
  <si>
    <t>Advance Publications</t>
  </si>
  <si>
    <t>Automatic</t>
  </si>
  <si>
    <t>Rakuten</t>
  </si>
  <si>
    <t>Use social media for news</t>
  </si>
  <si>
    <t>News consumption report 2020 (page 43)</t>
  </si>
  <si>
    <t>"Mostly get news from social media posts"</t>
  </si>
  <si>
    <t>"Equally from posts &amp; news websites/apps"</t>
  </si>
  <si>
    <t>"Mostly from websites/apps"</t>
  </si>
  <si>
    <t>DK</t>
  </si>
  <si>
    <t>Facebook Inc</t>
  </si>
  <si>
    <t>Twitter Inc</t>
  </si>
  <si>
    <t>45% of all UK adults consume news via any social media</t>
  </si>
  <si>
    <t xml:space="preserve">Total </t>
  </si>
  <si>
    <t>BBC</t>
  </si>
  <si>
    <t>ITV</t>
  </si>
  <si>
    <t>The LAD Bible</t>
  </si>
  <si>
    <t>BuzzFeed</t>
  </si>
  <si>
    <t>The Daily Mail</t>
  </si>
  <si>
    <t>Channel 4</t>
  </si>
  <si>
    <t>The Metro</t>
  </si>
  <si>
    <t>The Guardian/Observer</t>
  </si>
  <si>
    <t>The Daily Mirror</t>
  </si>
  <si>
    <t>Any local newspaper (WRITE IN)</t>
  </si>
  <si>
    <t>CNN</t>
  </si>
  <si>
    <t>The Independent</t>
  </si>
  <si>
    <t>STV (SCOTLAND)</t>
  </si>
  <si>
    <t>The Daily Express</t>
  </si>
  <si>
    <t>The New York Times</t>
  </si>
  <si>
    <t>The Economist</t>
  </si>
  <si>
    <t>Journalist - Other</t>
  </si>
  <si>
    <t>The Evening Standard</t>
  </si>
  <si>
    <t>The Times/Sunday Times</t>
  </si>
  <si>
    <t>The Washington Post</t>
  </si>
  <si>
    <t>The i newspaper</t>
  </si>
  <si>
    <t>NBC News</t>
  </si>
  <si>
    <t>Joe.co.uk</t>
  </si>
  <si>
    <t>The Daily Star</t>
  </si>
  <si>
    <t>CBS News</t>
  </si>
  <si>
    <t>The Week</t>
  </si>
  <si>
    <t>MSN news</t>
  </si>
  <si>
    <t>Yahoo news</t>
  </si>
  <si>
    <t>Time Magazine</t>
  </si>
  <si>
    <t>Private Eye</t>
  </si>
  <si>
    <t>AOL news</t>
  </si>
  <si>
    <t>Flipboard</t>
  </si>
  <si>
    <t>News Now</t>
  </si>
  <si>
    <t>Any Northern Ireland based news  (Belfast Telegraph etc) (NI)- SPECIFY (WRITE IN)</t>
  </si>
  <si>
    <t>Time magazine</t>
  </si>
  <si>
    <t>News organisations followed/subscribed on social media - 2020</t>
  </si>
  <si>
    <t>Ofcom news consumption report (pg 50) and survey questions D12a</t>
  </si>
  <si>
    <t>Monthly visits (Jan 2021)</t>
  </si>
  <si>
    <t>% traffic UK</t>
  </si>
  <si>
    <t>[no Jan21 data]</t>
  </si>
  <si>
    <t>UK traffic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</si>
  <si>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</si>
  <si>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</si>
  <si>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</si>
  <si>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</si>
  <si>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</si>
  <si>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</si>
  <si>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</si>
  <si>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</si>
  <si>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</si>
  <si>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</si>
  <si>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</si>
  <si>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</si>
  <si>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AVERAGE</t>
  </si>
  <si>
    <t>Social media audiences (Jan-Dec 2020)</t>
  </si>
  <si>
    <t>Publisher</t>
  </si>
  <si>
    <t>Number</t>
  </si>
  <si>
    <t>Exempt</t>
  </si>
  <si>
    <t>Buzzfeed UK Ltd</t>
  </si>
  <si>
    <t>Vice UK Ltd</t>
  </si>
  <si>
    <t>Not filed</t>
  </si>
  <si>
    <t>Byline Media Holdings Ltd</t>
  </si>
  <si>
    <t>Conservative Home Ltd</t>
  </si>
  <si>
    <t>Thousand Hands Ltd.</t>
  </si>
  <si>
    <t>OpenDemocracy Ltd.</t>
  </si>
  <si>
    <t>Canary Media Ltd.</t>
  </si>
  <si>
    <t>UnHerd Ltd.</t>
  </si>
  <si>
    <t>Greencastle Capital Ltd.</t>
  </si>
  <si>
    <t>LabourList Ltd.</t>
  </si>
  <si>
    <t>Evolve Media Ltd.</t>
  </si>
  <si>
    <t>Revenue</t>
  </si>
  <si>
    <t>News website</t>
  </si>
  <si>
    <t>Reach</t>
  </si>
  <si>
    <t>The Sun Online</t>
  </si>
  <si>
    <t>https://www.ofcom.org.uk/__data/assets/pdf_file/0027/196407/online-nation-2020-report.pdf</t>
  </si>
  <si>
    <t>UK population:</t>
  </si>
  <si>
    <t>Daily Star</t>
  </si>
  <si>
    <t>Source: Ofcom Online Nation report 2020 (pg45)</t>
  </si>
  <si>
    <t>Audience figure reached from 87% of UK adults using the internet (Ofcom pg7), times UK 2019 population (ONS mid-2019)</t>
  </si>
  <si>
    <t>Avg. Time Spent per visitor</t>
  </si>
  <si>
    <t>UK online users:</t>
  </si>
  <si>
    <t>59s</t>
  </si>
  <si>
    <t>1m 22s</t>
  </si>
  <si>
    <t>57s</t>
  </si>
  <si>
    <t>27s</t>
  </si>
  <si>
    <t>18s</t>
  </si>
  <si>
    <t>2m 43s</t>
  </si>
  <si>
    <t>39s</t>
  </si>
  <si>
    <t>1m 10s</t>
  </si>
  <si>
    <t>25s</t>
  </si>
  <si>
    <t>16s</t>
  </si>
  <si>
    <t>ONS mid-2019 population</t>
  </si>
  <si>
    <t>Page 40</t>
  </si>
  <si>
    <t>Adults (87%)</t>
  </si>
  <si>
    <t>Adults (65%)</t>
  </si>
  <si>
    <t>OR 65% (of UK adults that use internet for news (pg 12))</t>
  </si>
  <si>
    <t>Change</t>
  </si>
  <si>
    <t>Total social media news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</si>
</sst>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73767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D8D8D8"/>
      </top>
      <bottom/>
      <diagonal/>
    </border>
    <border>
      <left/>
      <right/>
      <top/>
      <bottom style="medium">
        <color rgb="FFD8D8D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3" fontId="0" fillId="0" borderId="0" xfId="0" applyNumberFormat="1"/>
    <xf numFmtId="10" fontId="0" fillId="0" borderId="0" xfId="0" applyNumberFormat="1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10" fontId="0" fillId="0" borderId="0" xfId="2" applyNumberFormat="1" applyFont="1"/>
    <xf numFmtId="164" fontId="0" fillId="0" borderId="0" xfId="0" applyNumberFormat="1"/>
    <xf numFmtId="3" fontId="3" fillId="0" borderId="0" xfId="0" applyNumberFormat="1" applyFont="1"/>
    <xf numFmtId="10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4" fillId="0" borderId="0" xfId="0" applyNumberFormat="1" applyFont="1"/>
    <xf numFmtId="2" fontId="0" fillId="0" borderId="0" xfId="0" applyNumberFormat="1"/>
    <xf numFmtId="0" fontId="6" fillId="0" borderId="0" xfId="3"/>
    <xf numFmtId="2" fontId="2" fillId="0" borderId="0" xfId="0" applyNumberFormat="1" applyFont="1"/>
    <xf numFmtId="10" fontId="2" fillId="0" borderId="0" xfId="2" applyNumberFormat="1" applyFont="1"/>
    <xf numFmtId="0" fontId="7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Border="1"/>
    <xf numFmtId="9" fontId="0" fillId="0" borderId="0" xfId="2" applyNumberFormat="1" applyFont="1"/>
    <xf numFmtId="0" fontId="5" fillId="2" borderId="0" xfId="0" applyFont="1" applyFill="1" applyBorder="1"/>
    <xf numFmtId="0" fontId="0" fillId="0" borderId="0" xfId="0"/>
    <xf numFmtId="15" fontId="0" fillId="0" borderId="0" xfId="0" applyNumberFormat="1"/>
    <xf numFmtId="0" fontId="6" fillId="0" borderId="0" xfId="3"/>
    <xf numFmtId="0" fontId="6" fillId="0" borderId="0" xfId="3" applyFill="1" applyBorder="1"/>
    <xf numFmtId="0" fontId="0" fillId="0" borderId="4" xfId="0" applyBorder="1"/>
    <xf numFmtId="0" fontId="0" fillId="0" borderId="0" xfId="0"/>
    <xf numFmtId="15" fontId="0" fillId="0" borderId="0" xfId="0" applyNumberFormat="1"/>
    <xf numFmtId="0" fontId="6" fillId="0" borderId="0" xfId="3"/>
    <xf numFmtId="0" fontId="6" fillId="0" borderId="0" xfId="3" applyFill="1" applyBorder="1"/>
    <xf numFmtId="0" fontId="4" fillId="0" borderId="4" xfId="0" applyFont="1" applyBorder="1"/>
    <xf numFmtId="0" fontId="0" fillId="0" borderId="0" xfId="0"/>
    <xf numFmtId="15" fontId="0" fillId="0" borderId="0" xfId="0" applyNumberFormat="1"/>
    <xf numFmtId="0" fontId="6" fillId="0" borderId="0" xfId="3"/>
    <xf numFmtId="0" fontId="6" fillId="0" borderId="0" xfId="3" applyFill="1" applyBorder="1"/>
    <xf numFmtId="0" fontId="0" fillId="0" borderId="4" xfId="0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8" xfId="0" applyBorder="1"/>
    <xf numFmtId="0" fontId="0" fillId="0" borderId="0" xfId="0" applyBorder="1"/>
    <xf numFmtId="0" fontId="0" fillId="0" borderId="11" xfId="0" applyBorder="1"/>
    <xf numFmtId="15" fontId="0" fillId="0" borderId="0" xfId="0" applyNumberFormat="1"/>
    <xf numFmtId="0" fontId="6" fillId="0" borderId="0" xfId="3"/>
    <xf numFmtId="0" fontId="6" fillId="0" borderId="0" xfId="3" applyFill="1" applyBorder="1"/>
    <xf numFmtId="0" fontId="0" fillId="0" borderId="4" xfId="0" applyBorder="1"/>
    <xf numFmtId="0" fontId="4" fillId="0" borderId="0" xfId="0" applyFont="1"/>
    <xf numFmtId="0" fontId="4" fillId="0" borderId="4" xfId="0" applyFont="1" applyBorder="1"/>
    <xf numFmtId="0" fontId="2" fillId="0" borderId="0" xfId="0" applyFont="1"/>
    <xf numFmtId="9" fontId="0" fillId="0" borderId="0" xfId="0" applyNumberFormat="1"/>
    <xf numFmtId="9" fontId="0" fillId="0" borderId="0" xfId="2" applyFont="1"/>
    <xf numFmtId="164" fontId="0" fillId="0" borderId="0" xfId="1" applyNumberFormat="1" applyFont="1" applyBorder="1"/>
    <xf numFmtId="0" fontId="7" fillId="0" borderId="0" xfId="0" applyFont="1"/>
    <xf numFmtId="0" fontId="0" fillId="0" borderId="6" xfId="0" applyBorder="1"/>
    <xf numFmtId="0" fontId="0" fillId="0" borderId="14" xfId="0" applyBorder="1"/>
    <xf numFmtId="0" fontId="0" fillId="0" borderId="13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5" xfId="0" applyFont="1" applyBorder="1" applyAlignment="1">
      <alignment horizontal="right"/>
    </xf>
    <xf numFmtId="0" fontId="8" fillId="0" borderId="6" xfId="3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9" fontId="0" fillId="0" borderId="0" xfId="2" applyFont="1" applyBorder="1"/>
    <xf numFmtId="0" fontId="2" fillId="0" borderId="6" xfId="0" applyFont="1" applyBorder="1"/>
    <xf numFmtId="9" fontId="0" fillId="0" borderId="11" xfId="2" applyFont="1" applyBorder="1"/>
    <xf numFmtId="164" fontId="0" fillId="0" borderId="11" xfId="1" applyNumberFormat="1" applyFont="1" applyBorder="1"/>
    <xf numFmtId="0" fontId="2" fillId="0" borderId="9" xfId="0" applyFont="1" applyBorder="1"/>
    <xf numFmtId="0" fontId="0" fillId="0" borderId="8" xfId="0" applyFont="1" applyBorder="1"/>
    <xf numFmtId="0" fontId="0" fillId="0" borderId="10" xfId="0" applyFont="1" applyBorder="1"/>
    <xf numFmtId="0" fontId="0" fillId="0" borderId="0" xfId="2" applyNumberFormat="1" applyFont="1"/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10" fontId="0" fillId="0" borderId="0" xfId="2" applyNumberFormat="1" applyFont="1"/>
    <xf numFmtId="0" fontId="0" fillId="0" borderId="0" xfId="0" applyAlignment="1">
      <alignment horizontal="center"/>
    </xf>
    <xf numFmtId="0" fontId="2" fillId="0" borderId="1" xfId="0" applyFont="1" applyBorder="1"/>
    <xf numFmtId="165" fontId="2" fillId="0" borderId="2" xfId="0" applyNumberFormat="1" applyFont="1" applyBorder="1"/>
    <xf numFmtId="165" fontId="2" fillId="0" borderId="3" xfId="0" applyNumberFormat="1" applyFont="1" applyBorder="1"/>
    <xf numFmtId="6" fontId="0" fillId="0" borderId="0" xfId="0" applyNumberFormat="1"/>
    <xf numFmtId="17" fontId="2" fillId="0" borderId="0" xfId="0" applyNumberFormat="1" applyFont="1"/>
    <xf numFmtId="1" fontId="0" fillId="0" borderId="0" xfId="0" applyNumberFormat="1"/>
    <xf numFmtId="3" fontId="9" fillId="0" borderId="0" xfId="0" applyNumberFormat="1" applyFont="1"/>
    <xf numFmtId="43" fontId="0" fillId="0" borderId="0" xfId="1" applyNumberFormat="1" applyFont="1" applyBorder="1"/>
    <xf numFmtId="43" fontId="0" fillId="0" borderId="0" xfId="0" applyNumberFormat="1"/>
    <xf numFmtId="0" fontId="6" fillId="0" borderId="6" xfId="3" applyBorder="1"/>
    <xf numFmtId="15" fontId="10" fillId="0" borderId="0" xfId="0" applyNumberFormat="1" applyFont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 indent="1"/>
    </xf>
    <xf numFmtId="0" fontId="10" fillId="0" borderId="15" xfId="0" applyFont="1" applyBorder="1" applyAlignment="1">
      <alignment horizontal="right" vertical="center" wrapText="1" indent="1"/>
    </xf>
    <xf numFmtId="15" fontId="10" fillId="0" borderId="16" xfId="0" applyNumberFormat="1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right" vertical="center" wrapText="1" indent="1"/>
    </xf>
    <xf numFmtId="17" fontId="0" fillId="0" borderId="0" xfId="0" applyNumberFormat="1"/>
    <xf numFmtId="43" fontId="0" fillId="0" borderId="0" xfId="1" applyFont="1"/>
    <xf numFmtId="0" fontId="2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'Share of search'!$B$2</c:f>
              <c:strCache>
                <c:ptCount val="1"/>
                <c:pt idx="0">
                  <c:v>Share</c:v>
                </c:pt>
              </c:strCache>
            </c:strRef>
          </c:tx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2E-4C8F-B008-9A62BFB0A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'Share of search'!$A$3:$A$7</c:f>
              <c:strCache>
                <c:ptCount val="5"/>
                <c:pt idx="0">
                  <c:v>Google</c:v>
                </c:pt>
                <c:pt idx="1">
                  <c:v>bing</c:v>
                </c:pt>
                <c:pt idx="2">
                  <c:v>Yahoo!</c:v>
                </c:pt>
                <c:pt idx="3">
                  <c:v>DuckDuckGo</c:v>
                </c:pt>
                <c:pt idx="4">
                  <c:v>Other</c:v>
                </c:pt>
              </c:strCache>
            </c:strRef>
          </c:cat>
          <c:val>
            <c:numRef>
              <c:f>'Share of search'!$B$3:$B$7</c:f>
              <c:numCache>
                <c:formatCode>0%</c:formatCode>
                <c:ptCount val="5"/>
                <c:pt idx="0">
                  <c:v>0.92549999999999999</c:v>
                </c:pt>
                <c:pt idx="1">
                  <c:v>4.9599999999999998E-2</c:v>
                </c:pt>
                <c:pt idx="2">
                  <c:v>1.26E-2</c:v>
                </c:pt>
                <c:pt idx="3">
                  <c:v>7.0000000000000001E-3</c:v>
                </c:pt>
                <c:pt idx="4">
                  <c:v>5.1999999999999998E-3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E-4C8F-B008-9A62BFB0A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87520"/>
        <c:axId val="145797504"/>
      </c:barChart>
      <c:catAx>
        <c:axId val="145787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797504"/>
        <c:crosses val="autoZero"/>
        <c:auto val="1"/>
        <c:lblAlgn val="ctr"/>
        <c:lblOffset val="100"/>
        <c:noMultiLvlLbl val="0"/>
      </c:catAx>
      <c:valAx>
        <c:axId val="1457975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4578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142875</xdr:rowOff>
    </xdr:from>
    <xdr:to>
      <xdr:col>12</xdr:col>
      <xdr:colOff>314325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com.org.uk/__data/assets/pdf_file/0027/196407/online-nation-2020-report.pdf" TargetMode="External"/><Relationship Id="rId2" Type="http://schemas.openxmlformats.org/officeDocument/2006/relationships/hyperlink" Target="https://www.ofcom.org.uk/research-and-data/tv-radio-and-on-demand/news-media/coronavirus-news-consumption-attitudes-behaviour" TargetMode="External"/><Relationship Id="rId1" Type="http://schemas.openxmlformats.org/officeDocument/2006/relationships/hyperlink" Target="https://www.ofcom.org.uk/research-and-data/tv-radio-and-on-demand/news-media/news-consumption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ofcom.org.uk/__data/assets/pdf_file/0013/201316/news-consumption-2020-report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ir.netflix.net/financials/financial-statements/default.aspx" TargetMode="External"/><Relationship Id="rId13" Type="http://schemas.openxmlformats.org/officeDocument/2006/relationships/hyperlink" Target="https://investor.fb.com/investor-news/press-release-details/2021/Facebook-Reports-Fourth-Quarter-and-Full-Year-2020-Results/default.aspx" TargetMode="External"/><Relationship Id="rId18" Type="http://schemas.openxmlformats.org/officeDocument/2006/relationships/hyperlink" Target="https://investor.twitterinc.com/financial-information/quarterly-results/default.aspx" TargetMode="External"/><Relationship Id="rId3" Type="http://schemas.openxmlformats.org/officeDocument/2006/relationships/hyperlink" Target="https://ir.aboutamazon.com/quarterly-results/default.aspx" TargetMode="External"/><Relationship Id="rId21" Type="http://schemas.openxmlformats.org/officeDocument/2006/relationships/hyperlink" Target="https://d18rn0p25nwr6d.cloudfront.net/CIK-0001564408/799dba00-c613-4d87-b858-916aff0d832a.pdf" TargetMode="External"/><Relationship Id="rId7" Type="http://schemas.openxmlformats.org/officeDocument/2006/relationships/hyperlink" Target="https://abc.xyz/investor/static/pdf/20210203_alphabet_10K.pdf?cache=b44182d" TargetMode="External"/><Relationship Id="rId12" Type="http://schemas.openxmlformats.org/officeDocument/2006/relationships/hyperlink" Target="https://investor.fb.com/investor-news/press-release-details/2021/Facebook-Reports-Fourth-Quarter-and-Full-Year-2020-Results/default.aspx" TargetMode="External"/><Relationship Id="rId17" Type="http://schemas.openxmlformats.org/officeDocument/2006/relationships/hyperlink" Target="https://s22.q4cdn.com/826641620/files/doc_financials/2020/q1/Q1-2020-Shareholder-Letter.pdf" TargetMode="External"/><Relationship Id="rId2" Type="http://schemas.openxmlformats.org/officeDocument/2006/relationships/hyperlink" Target="https://s2.q4cdn.com/299287126/files/doc_financials/2020/q4/Amazon-Q4-2020-Earnings-Release.pdf" TargetMode="External"/><Relationship Id="rId16" Type="http://schemas.openxmlformats.org/officeDocument/2006/relationships/hyperlink" Target="https://s22.q4cdn.com/826641620/files/doc_financials/2020/q2/Q2-2020-Shareholder-Letter.pdf" TargetMode="External"/><Relationship Id="rId20" Type="http://schemas.openxmlformats.org/officeDocument/2006/relationships/hyperlink" Target="https://investor.snap.com/financials/sec-filings/default.aspx" TargetMode="External"/><Relationship Id="rId1" Type="http://schemas.openxmlformats.org/officeDocument/2006/relationships/hyperlink" Target="https://www.ofx.com/en-gb/forex-news/historical-exchange-rates/yearly-average-rates/" TargetMode="External"/><Relationship Id="rId6" Type="http://schemas.openxmlformats.org/officeDocument/2006/relationships/hyperlink" Target="https://abc.xyz/investor/" TargetMode="External"/><Relationship Id="rId11" Type="http://schemas.openxmlformats.org/officeDocument/2006/relationships/hyperlink" Target="https://sec.report/Document/0001744489-20-000197/dis-20201003.htm" TargetMode="External"/><Relationship Id="rId5" Type="http://schemas.openxmlformats.org/officeDocument/2006/relationships/hyperlink" Target="https://investor.apple.com/investor-relations/default.aspx" TargetMode="External"/><Relationship Id="rId15" Type="http://schemas.openxmlformats.org/officeDocument/2006/relationships/hyperlink" Target="https://s22.q4cdn.com/826641620/files/doc_financials/2020/q3/Q3-2020-Shareholder-Letter.pdf" TargetMode="External"/><Relationship Id="rId10" Type="http://schemas.openxmlformats.org/officeDocument/2006/relationships/hyperlink" Target="https://thewaltdisneycompany.com/investor-relations/" TargetMode="External"/><Relationship Id="rId19" Type="http://schemas.openxmlformats.org/officeDocument/2006/relationships/hyperlink" Target="https://investor.twitterinc.com/financial-information/quarterly-results/default.aspx" TargetMode="External"/><Relationship Id="rId4" Type="http://schemas.openxmlformats.org/officeDocument/2006/relationships/hyperlink" Target="https://s2.q4cdn.com/470004039/files/doc_financials/2020/ar/_10-K-2020-(As-Filed).pdf" TargetMode="External"/><Relationship Id="rId9" Type="http://schemas.openxmlformats.org/officeDocument/2006/relationships/hyperlink" Target="https://s22.q4cdn.com/959853165/files/doc_financials/2020/q4/Q4'20-Website-Financials.xlsx" TargetMode="External"/><Relationship Id="rId14" Type="http://schemas.openxmlformats.org/officeDocument/2006/relationships/hyperlink" Target="https://s22.q4cdn.com/826641620/files/doc_financials/2020/q4/FINAL-Q4'20-TWTR-Shareholder-Letter.pdf" TargetMode="External"/><Relationship Id="rId22" Type="http://schemas.openxmlformats.org/officeDocument/2006/relationships/hyperlink" Target="https://www.reuters.com/article/china-bytedance-revenue-idUSKBN27R19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s.statcounter.com/search-engine-market-share/all/united-kingd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com.org.uk/__data/assets/pdf_file/0013/201316/news-consumption-2020-report.pdf" TargetMode="External"/><Relationship Id="rId2" Type="http://schemas.openxmlformats.org/officeDocument/2006/relationships/hyperlink" Target="https://www.digitalnewsreport.org/survey/2020/united-kingdom-2020/" TargetMode="External"/><Relationship Id="rId1" Type="http://schemas.openxmlformats.org/officeDocument/2006/relationships/hyperlink" Target="https://www.ofcom.org.uk/__data/assets/pdf_file/0017/214235/covid-19-news-consumption-week-fourty-seven-comscore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ons.gov.uk/peoplepopulationandcommunity/populationandmigration/populationestimates/bulletins/annualmidyearpopulationestimates/mid2019estimates" TargetMode="External"/><Relationship Id="rId4" Type="http://schemas.openxmlformats.org/officeDocument/2006/relationships/hyperlink" Target="https://www.ofcom.org.uk/__data/assets/pdf_file/0013/201316/news-consumption-2020-repor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com.org.uk/research-and-data/tv-radio-and-on-demand/news-media/news-consump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workbookViewId="0">
      <selection activeCell="A42" sqref="A42"/>
    </sheetView>
  </sheetViews>
  <sheetFormatPr defaultRowHeight="14.4" x14ac:dyDescent="0.3"/>
  <cols>
    <col min="1" max="1" width="35.109375" customWidth="1"/>
    <col min="2" max="2" width="30.88671875" bestFit="1" customWidth="1"/>
    <col min="3" max="4" width="30.88671875" style="40" customWidth="1"/>
    <col min="5" max="5" width="30.6640625" style="40" customWidth="1"/>
    <col min="6" max="6" width="30.88671875" style="40" customWidth="1"/>
    <col min="7" max="7" width="31.44140625" customWidth="1"/>
    <col min="8" max="9" width="18.6640625" customWidth="1"/>
    <col min="10" max="10" width="8.109375" customWidth="1"/>
    <col min="11" max="11" width="18.6640625" customWidth="1"/>
    <col min="12" max="12" width="5.6640625" customWidth="1"/>
    <col min="13" max="15" width="18.6640625" customWidth="1"/>
  </cols>
  <sheetData>
    <row r="2" spans="1:15" x14ac:dyDescent="0.3">
      <c r="A2" s="3" t="s">
        <v>0</v>
      </c>
      <c r="B2" s="3" t="s">
        <v>1</v>
      </c>
      <c r="C2" s="78" t="s">
        <v>298</v>
      </c>
      <c r="D2" s="81" t="s">
        <v>299</v>
      </c>
      <c r="E2" s="51" t="s">
        <v>301</v>
      </c>
      <c r="F2" s="51"/>
      <c r="G2" s="11"/>
      <c r="H2" s="10"/>
      <c r="I2" s="10"/>
      <c r="J2" s="10"/>
      <c r="K2" s="10"/>
      <c r="L2" s="3"/>
      <c r="M2" s="3"/>
      <c r="N2" s="3"/>
      <c r="O2" s="3"/>
    </row>
    <row r="3" spans="1:15" x14ac:dyDescent="0.3">
      <c r="A3" t="s">
        <v>43</v>
      </c>
      <c r="B3" t="s">
        <v>47</v>
      </c>
      <c r="C3" s="79">
        <v>2420000</v>
      </c>
      <c r="D3" s="84">
        <v>0.93189999999999995</v>
      </c>
      <c r="E3" s="82">
        <f t="shared" ref="E3:E13" si="0">C3*D3</f>
        <v>2255198</v>
      </c>
      <c r="G3" s="4"/>
      <c r="H3" s="6"/>
      <c r="I3" s="7"/>
      <c r="J3" s="7"/>
      <c r="K3" s="12"/>
      <c r="M3" s="1"/>
      <c r="N3" s="2"/>
      <c r="O3" s="1"/>
    </row>
    <row r="4" spans="1:15" x14ac:dyDescent="0.3">
      <c r="A4" t="s">
        <v>8</v>
      </c>
      <c r="B4" t="s">
        <v>5</v>
      </c>
      <c r="C4" s="79">
        <v>1650000</v>
      </c>
      <c r="D4" s="84">
        <v>0.71660000000000001</v>
      </c>
      <c r="E4" s="82">
        <f t="shared" si="0"/>
        <v>1182390</v>
      </c>
      <c r="G4" s="4"/>
      <c r="H4" s="6"/>
      <c r="I4" s="7"/>
      <c r="J4" s="7"/>
      <c r="K4" s="12"/>
      <c r="M4" s="1"/>
      <c r="N4" s="2"/>
      <c r="O4" s="1"/>
    </row>
    <row r="5" spans="1:15" x14ac:dyDescent="0.3">
      <c r="A5" t="s">
        <v>46</v>
      </c>
      <c r="B5" t="s">
        <v>54</v>
      </c>
      <c r="C5" s="79">
        <v>1550000</v>
      </c>
      <c r="D5" s="84">
        <v>0.54579999999999995</v>
      </c>
      <c r="E5" s="82">
        <f t="shared" si="0"/>
        <v>845989.99999999988</v>
      </c>
      <c r="G5" s="4"/>
      <c r="H5" s="6"/>
      <c r="I5" s="7"/>
      <c r="J5" s="7"/>
      <c r="K5" s="12"/>
      <c r="M5" s="1"/>
      <c r="N5" s="2"/>
      <c r="O5" s="1"/>
    </row>
    <row r="6" spans="1:15" x14ac:dyDescent="0.3">
      <c r="A6" t="s">
        <v>2</v>
      </c>
      <c r="B6" t="s">
        <v>3</v>
      </c>
      <c r="C6" s="79">
        <v>786710</v>
      </c>
      <c r="D6" s="84">
        <v>0.82020000000000004</v>
      </c>
      <c r="E6" s="82">
        <f t="shared" si="0"/>
        <v>645259.54200000002</v>
      </c>
      <c r="G6" s="4"/>
      <c r="H6" s="6"/>
      <c r="I6" s="7"/>
      <c r="J6" s="7"/>
      <c r="K6" s="12"/>
      <c r="M6" s="1"/>
      <c r="N6" s="2"/>
      <c r="O6" s="1"/>
    </row>
    <row r="7" spans="1:15" x14ac:dyDescent="0.3">
      <c r="A7" t="s">
        <v>44</v>
      </c>
      <c r="B7" t="s">
        <v>48</v>
      </c>
      <c r="C7" s="79">
        <v>798830</v>
      </c>
      <c r="D7" s="84">
        <v>0.67620000000000002</v>
      </c>
      <c r="E7" s="82">
        <f t="shared" si="0"/>
        <v>540168.84600000002</v>
      </c>
      <c r="G7" s="4"/>
      <c r="H7" s="6"/>
      <c r="I7" s="7"/>
      <c r="J7" s="7"/>
      <c r="K7" s="12"/>
      <c r="M7" s="1"/>
      <c r="N7" s="2"/>
      <c r="O7" s="1"/>
    </row>
    <row r="8" spans="1:15" x14ac:dyDescent="0.3">
      <c r="A8" t="s">
        <v>50</v>
      </c>
      <c r="B8" t="s">
        <v>51</v>
      </c>
      <c r="C8" s="82">
        <v>538150</v>
      </c>
      <c r="D8" s="84">
        <v>0.81899999999999995</v>
      </c>
      <c r="E8" s="82">
        <f t="shared" si="0"/>
        <v>440744.85</v>
      </c>
      <c r="G8" s="4"/>
      <c r="H8" s="6"/>
      <c r="I8" s="7"/>
      <c r="J8" s="7"/>
      <c r="K8" s="12"/>
      <c r="M8" s="1"/>
      <c r="N8" s="2"/>
      <c r="O8" s="1"/>
    </row>
    <row r="9" spans="1:15" x14ac:dyDescent="0.3">
      <c r="A9" s="80" t="s">
        <v>10</v>
      </c>
      <c r="B9" s="80" t="s">
        <v>9</v>
      </c>
      <c r="C9" s="82">
        <v>437420</v>
      </c>
      <c r="D9" s="84">
        <v>0.9133</v>
      </c>
      <c r="E9" s="82">
        <f t="shared" si="0"/>
        <v>399495.68599999999</v>
      </c>
      <c r="F9" s="5"/>
      <c r="G9" s="4"/>
      <c r="H9" s="6"/>
      <c r="I9" s="7"/>
      <c r="J9" s="7"/>
      <c r="K9" s="12"/>
      <c r="M9" s="8"/>
      <c r="N9" s="9"/>
      <c r="O9" s="8"/>
    </row>
    <row r="10" spans="1:15" x14ac:dyDescent="0.3">
      <c r="A10" t="s">
        <v>6</v>
      </c>
      <c r="B10" t="s">
        <v>15</v>
      </c>
      <c r="C10" s="79">
        <v>437740</v>
      </c>
      <c r="D10" s="84">
        <v>0.75670000000000004</v>
      </c>
      <c r="E10" s="82">
        <f t="shared" si="0"/>
        <v>331237.85800000001</v>
      </c>
      <c r="G10" s="4"/>
      <c r="H10" s="6"/>
      <c r="I10" s="7"/>
      <c r="J10" s="7"/>
      <c r="K10" s="12"/>
      <c r="M10" s="1"/>
      <c r="N10" s="2"/>
      <c r="O10" s="1"/>
    </row>
    <row r="11" spans="1:15" x14ac:dyDescent="0.3">
      <c r="A11" t="s">
        <v>45</v>
      </c>
      <c r="B11" t="s">
        <v>49</v>
      </c>
      <c r="C11" s="79">
        <v>1110000</v>
      </c>
      <c r="D11" s="84">
        <v>0.2762</v>
      </c>
      <c r="E11" s="82">
        <f t="shared" si="0"/>
        <v>306582</v>
      </c>
      <c r="G11" s="4"/>
      <c r="H11" s="6"/>
      <c r="I11" s="7"/>
      <c r="J11" s="7"/>
      <c r="K11" s="12"/>
      <c r="M11" s="1"/>
      <c r="N11" s="2"/>
      <c r="O11" s="1"/>
    </row>
    <row r="12" spans="1:15" x14ac:dyDescent="0.3">
      <c r="A12" t="s">
        <v>52</v>
      </c>
      <c r="B12" t="s">
        <v>53</v>
      </c>
      <c r="C12" s="79">
        <v>242650</v>
      </c>
      <c r="D12" s="84">
        <v>0.92320000000000002</v>
      </c>
      <c r="E12" s="82">
        <f t="shared" si="0"/>
        <v>224014.48</v>
      </c>
      <c r="G12" s="4"/>
      <c r="H12" s="6"/>
      <c r="I12" s="7"/>
      <c r="J12" s="7"/>
      <c r="K12" s="12"/>
      <c r="M12" s="1"/>
      <c r="N12" s="2"/>
      <c r="O12" s="1"/>
    </row>
    <row r="13" spans="1:15" x14ac:dyDescent="0.3">
      <c r="A13" t="s">
        <v>4</v>
      </c>
      <c r="B13" t="s">
        <v>11</v>
      </c>
      <c r="C13" s="79">
        <v>110380</v>
      </c>
      <c r="D13" s="84">
        <v>0.79890000000000005</v>
      </c>
      <c r="E13" s="82">
        <f t="shared" si="0"/>
        <v>88182.582000000009</v>
      </c>
      <c r="G13" s="4"/>
      <c r="H13" s="6"/>
      <c r="I13" s="7"/>
      <c r="J13" s="7"/>
      <c r="K13" s="12"/>
      <c r="M13" s="1"/>
      <c r="N13" s="2"/>
      <c r="O13" s="1"/>
    </row>
    <row r="14" spans="1:15" x14ac:dyDescent="0.3">
      <c r="A14" t="s">
        <v>12</v>
      </c>
      <c r="B14" t="s">
        <v>13</v>
      </c>
      <c r="C14" s="85" t="s">
        <v>300</v>
      </c>
      <c r="D14" s="85" t="s">
        <v>300</v>
      </c>
      <c r="E14" s="82"/>
      <c r="G14" s="4"/>
      <c r="H14" s="6"/>
      <c r="I14" s="7"/>
      <c r="J14" s="7"/>
      <c r="K14" s="12"/>
      <c r="M14" s="1"/>
      <c r="N14" s="2"/>
      <c r="O14" s="1"/>
    </row>
    <row r="15" spans="1:15" x14ac:dyDescent="0.3">
      <c r="A15" s="83" t="s">
        <v>14</v>
      </c>
      <c r="B15" s="83" t="s">
        <v>7</v>
      </c>
      <c r="C15" s="83"/>
      <c r="D15" s="83"/>
      <c r="E15" s="82"/>
      <c r="G15" s="4"/>
      <c r="H15" s="6"/>
      <c r="I15" s="7"/>
      <c r="J15" s="7"/>
      <c r="K15" s="12"/>
      <c r="M15" s="1"/>
      <c r="N15" s="2"/>
      <c r="O15" s="1"/>
    </row>
    <row r="16" spans="1:15" x14ac:dyDescent="0.3">
      <c r="C16" s="77"/>
      <c r="D16" s="80"/>
      <c r="E16" s="82"/>
      <c r="H16" s="6"/>
      <c r="I16" s="7"/>
      <c r="J16" s="7"/>
      <c r="K16" s="12"/>
    </row>
    <row r="17" spans="1:15" x14ac:dyDescent="0.3">
      <c r="A17" s="3" t="s">
        <v>16</v>
      </c>
      <c r="B17" s="3" t="s">
        <v>1</v>
      </c>
      <c r="C17" s="78"/>
      <c r="D17" s="81"/>
      <c r="E17" s="82"/>
      <c r="F17" s="51"/>
      <c r="H17" s="6"/>
      <c r="I17" s="7"/>
      <c r="J17" s="7"/>
      <c r="K17" s="12"/>
    </row>
    <row r="18" spans="1:15" x14ac:dyDescent="0.3">
      <c r="A18" t="s">
        <v>21</v>
      </c>
      <c r="B18" t="s">
        <v>18</v>
      </c>
      <c r="C18" s="79">
        <v>139010000</v>
      </c>
      <c r="D18" s="84">
        <v>5.6399999999999999E-2</v>
      </c>
      <c r="E18" s="82">
        <f>C18*D18</f>
        <v>7840164</v>
      </c>
      <c r="G18" s="4"/>
      <c r="H18" s="6"/>
      <c r="I18" s="7"/>
      <c r="J18" s="7"/>
      <c r="K18" s="12"/>
      <c r="M18" s="1"/>
      <c r="N18" s="2"/>
      <c r="O18" s="1"/>
    </row>
    <row r="19" spans="1:15" x14ac:dyDescent="0.3">
      <c r="A19" t="s">
        <v>23</v>
      </c>
      <c r="B19" t="s">
        <v>20</v>
      </c>
      <c r="C19" s="79">
        <v>5730000</v>
      </c>
      <c r="D19" s="84">
        <v>0.7712</v>
      </c>
      <c r="E19" s="82">
        <f>C19*D19</f>
        <v>4418976</v>
      </c>
      <c r="G19" s="4"/>
      <c r="H19" s="6"/>
      <c r="I19" s="7"/>
      <c r="J19" s="7"/>
      <c r="K19" s="12"/>
      <c r="M19" s="1"/>
      <c r="N19" s="2"/>
      <c r="O19" s="1"/>
    </row>
    <row r="20" spans="1:15" x14ac:dyDescent="0.3">
      <c r="A20" t="s">
        <v>19</v>
      </c>
      <c r="B20" t="s">
        <v>22</v>
      </c>
      <c r="C20" s="79">
        <v>36590000</v>
      </c>
      <c r="D20" s="84">
        <v>6.8400000000000002E-2</v>
      </c>
      <c r="E20" s="82">
        <f>C20*D20</f>
        <v>2502756</v>
      </c>
      <c r="G20" s="4"/>
      <c r="H20" s="6"/>
      <c r="I20" s="7"/>
      <c r="J20" s="7"/>
      <c r="K20" s="12"/>
      <c r="M20" s="1"/>
      <c r="N20" s="2"/>
      <c r="O20" s="1"/>
    </row>
    <row r="21" spans="1:15" x14ac:dyDescent="0.3">
      <c r="A21" t="s">
        <v>17</v>
      </c>
      <c r="B21" t="s">
        <v>24</v>
      </c>
      <c r="C21" s="79">
        <v>65970000</v>
      </c>
      <c r="D21" s="84">
        <v>2.3599999999999999E-2</v>
      </c>
      <c r="E21" s="82">
        <f>C21*D21</f>
        <v>1556892</v>
      </c>
      <c r="G21" s="4"/>
      <c r="H21" s="6"/>
      <c r="I21" s="7"/>
      <c r="J21" s="7"/>
      <c r="K21" s="12"/>
      <c r="M21" s="1"/>
      <c r="N21" s="2"/>
      <c r="O21" s="1"/>
    </row>
    <row r="22" spans="1:15" x14ac:dyDescent="0.3">
      <c r="A22" t="s">
        <v>63</v>
      </c>
      <c r="B22" t="s">
        <v>64</v>
      </c>
      <c r="C22" s="79">
        <v>54040000</v>
      </c>
      <c r="D22" s="84">
        <v>1.6299999999999999E-2</v>
      </c>
      <c r="E22" s="82">
        <f>C22*D22</f>
        <v>880851.99999999988</v>
      </c>
      <c r="G22" s="4"/>
      <c r="H22" s="6"/>
      <c r="I22" s="7"/>
      <c r="J22" s="7"/>
      <c r="K22" s="12"/>
      <c r="M22" s="1"/>
      <c r="N22" s="2"/>
      <c r="O22" s="1"/>
    </row>
    <row r="23" spans="1:15" x14ac:dyDescent="0.3">
      <c r="C23" s="77"/>
      <c r="D23" s="80"/>
      <c r="E23" s="82"/>
      <c r="H23" s="6"/>
      <c r="I23" s="7"/>
      <c r="J23" s="7"/>
      <c r="K23" s="12"/>
    </row>
    <row r="24" spans="1:15" x14ac:dyDescent="0.3">
      <c r="A24" s="3" t="s">
        <v>25</v>
      </c>
      <c r="B24" s="3" t="s">
        <v>1</v>
      </c>
      <c r="C24" s="78"/>
      <c r="D24" s="81"/>
      <c r="E24" s="82"/>
      <c r="F24" s="51"/>
      <c r="H24" s="6"/>
      <c r="I24" s="7"/>
      <c r="J24" s="7"/>
      <c r="K24" s="12"/>
    </row>
    <row r="25" spans="1:15" x14ac:dyDescent="0.3">
      <c r="A25" t="s">
        <v>30</v>
      </c>
      <c r="B25" t="s">
        <v>29</v>
      </c>
      <c r="C25" s="79">
        <v>372640000</v>
      </c>
      <c r="D25" s="84">
        <v>0.39960000000000001</v>
      </c>
      <c r="E25" s="82">
        <f t="shared" ref="E25:E40" si="1">C25*D25</f>
        <v>148906944</v>
      </c>
      <c r="G25" s="4">
        <f>E25-101900800</f>
        <v>47006144</v>
      </c>
      <c r="H25" s="6"/>
      <c r="I25" s="7"/>
      <c r="J25" s="7"/>
      <c r="K25" s="12"/>
      <c r="M25" s="1"/>
      <c r="N25" s="2"/>
      <c r="O25" s="1"/>
    </row>
    <row r="26" spans="1:15" x14ac:dyDescent="0.3">
      <c r="A26" t="s">
        <v>32</v>
      </c>
      <c r="B26" t="s">
        <v>27</v>
      </c>
      <c r="C26" s="79">
        <v>362820000</v>
      </c>
      <c r="D26" s="84">
        <v>0.40400000000000003</v>
      </c>
      <c r="E26" s="82">
        <f t="shared" si="1"/>
        <v>146579280</v>
      </c>
      <c r="G26" s="84">
        <f>G25/101900800</f>
        <v>0.46129317924883806</v>
      </c>
      <c r="H26" s="6"/>
      <c r="I26" s="7"/>
      <c r="J26" s="7"/>
      <c r="K26" s="12"/>
      <c r="M26" s="1"/>
      <c r="N26" s="2"/>
      <c r="O26" s="1"/>
    </row>
    <row r="27" spans="1:15" x14ac:dyDescent="0.3">
      <c r="A27" t="s">
        <v>57</v>
      </c>
      <c r="B27" t="s">
        <v>67</v>
      </c>
      <c r="C27" s="79">
        <v>147900000</v>
      </c>
      <c r="D27" s="84">
        <v>0.55820000000000003</v>
      </c>
      <c r="E27" s="82">
        <f t="shared" si="1"/>
        <v>82557780</v>
      </c>
      <c r="G27" s="4"/>
      <c r="H27" s="6"/>
      <c r="I27" s="7"/>
      <c r="J27" s="7"/>
      <c r="K27" s="12"/>
      <c r="M27" s="1"/>
      <c r="N27" s="2"/>
      <c r="O27" s="1"/>
    </row>
    <row r="28" spans="1:15" x14ac:dyDescent="0.3">
      <c r="A28" t="s">
        <v>28</v>
      </c>
      <c r="B28" t="s">
        <v>33</v>
      </c>
      <c r="C28" s="79">
        <v>121560000</v>
      </c>
      <c r="D28" s="84">
        <v>0.54949999999999999</v>
      </c>
      <c r="E28" s="82">
        <f t="shared" si="1"/>
        <v>66797220</v>
      </c>
      <c r="G28" s="4"/>
      <c r="H28" s="6"/>
      <c r="I28" s="7"/>
      <c r="J28" s="7"/>
      <c r="K28" s="12"/>
      <c r="M28" s="1"/>
      <c r="N28" s="2"/>
      <c r="O28" s="1"/>
    </row>
    <row r="29" spans="1:15" x14ac:dyDescent="0.3">
      <c r="A29" t="s">
        <v>26</v>
      </c>
      <c r="B29" t="s">
        <v>31</v>
      </c>
      <c r="C29" s="79">
        <v>95010000</v>
      </c>
      <c r="D29" s="84">
        <v>0.59340000000000004</v>
      </c>
      <c r="E29" s="82">
        <f t="shared" si="1"/>
        <v>56378934</v>
      </c>
      <c r="G29" s="4"/>
      <c r="H29" s="6"/>
      <c r="I29" s="7"/>
      <c r="J29" s="7"/>
      <c r="K29" s="12"/>
      <c r="M29" s="1"/>
      <c r="N29" s="2"/>
      <c r="O29" s="1"/>
    </row>
    <row r="30" spans="1:15" x14ac:dyDescent="0.3">
      <c r="A30" t="s">
        <v>34</v>
      </c>
      <c r="B30" t="s">
        <v>35</v>
      </c>
      <c r="C30" s="79">
        <v>121670000</v>
      </c>
      <c r="D30" s="84">
        <v>0.4017</v>
      </c>
      <c r="E30" s="82">
        <f t="shared" si="1"/>
        <v>48874839</v>
      </c>
      <c r="G30" s="4"/>
      <c r="H30" s="6"/>
      <c r="I30" s="7"/>
      <c r="K30" s="12"/>
      <c r="M30" s="1"/>
      <c r="N30" s="2"/>
      <c r="O30" s="1"/>
    </row>
    <row r="31" spans="1:15" x14ac:dyDescent="0.3">
      <c r="A31" t="s">
        <v>55</v>
      </c>
      <c r="B31" t="s">
        <v>65</v>
      </c>
      <c r="C31" s="79">
        <v>63680000</v>
      </c>
      <c r="D31" s="84">
        <v>0.66310000000000002</v>
      </c>
      <c r="E31" s="82">
        <f t="shared" si="1"/>
        <v>42226208</v>
      </c>
      <c r="G31" s="4"/>
      <c r="H31" s="6"/>
      <c r="I31" s="7"/>
      <c r="K31" s="12"/>
      <c r="M31" s="1"/>
      <c r="N31" s="2"/>
      <c r="O31" s="1"/>
    </row>
    <row r="32" spans="1:15" x14ac:dyDescent="0.3">
      <c r="A32" t="s">
        <v>56</v>
      </c>
      <c r="B32" t="s">
        <v>66</v>
      </c>
      <c r="C32" s="79">
        <v>37490000</v>
      </c>
      <c r="D32" s="84">
        <v>0.65039999999999998</v>
      </c>
      <c r="E32" s="82">
        <f t="shared" si="1"/>
        <v>24383496</v>
      </c>
      <c r="G32" s="4"/>
      <c r="H32" s="6"/>
      <c r="I32" s="7"/>
      <c r="K32" s="12"/>
      <c r="M32" s="1"/>
      <c r="N32" s="2"/>
      <c r="O32" s="1"/>
    </row>
    <row r="33" spans="1:11" x14ac:dyDescent="0.3">
      <c r="A33" t="s">
        <v>40</v>
      </c>
      <c r="B33" t="s">
        <v>37</v>
      </c>
      <c r="C33" s="79">
        <v>34230000</v>
      </c>
      <c r="D33" s="84">
        <v>0.68100000000000005</v>
      </c>
      <c r="E33" s="82">
        <f t="shared" si="1"/>
        <v>23310630</v>
      </c>
      <c r="G33" s="4"/>
      <c r="H33" s="6"/>
      <c r="I33" s="7"/>
      <c r="K33" s="12"/>
    </row>
    <row r="34" spans="1:11" x14ac:dyDescent="0.3">
      <c r="A34" t="s">
        <v>60</v>
      </c>
      <c r="B34" t="s">
        <v>70</v>
      </c>
      <c r="C34" s="79">
        <v>39980000</v>
      </c>
      <c r="D34" s="84">
        <v>0.55800000000000005</v>
      </c>
      <c r="E34" s="82">
        <f t="shared" si="1"/>
        <v>22308840.000000004</v>
      </c>
      <c r="G34" s="4"/>
      <c r="H34" s="6"/>
      <c r="I34" s="7"/>
      <c r="K34" s="12"/>
    </row>
    <row r="35" spans="1:11" x14ac:dyDescent="0.3">
      <c r="A35" t="s">
        <v>61</v>
      </c>
      <c r="B35" t="s">
        <v>71</v>
      </c>
      <c r="C35" s="79">
        <v>22980000</v>
      </c>
      <c r="D35" s="84">
        <v>0.67810000000000004</v>
      </c>
      <c r="E35" s="82">
        <f t="shared" si="1"/>
        <v>15582738</v>
      </c>
      <c r="G35" s="4"/>
      <c r="H35" s="6"/>
      <c r="I35" s="7"/>
      <c r="K35" s="12"/>
    </row>
    <row r="36" spans="1:11" x14ac:dyDescent="0.3">
      <c r="A36" t="s">
        <v>58</v>
      </c>
      <c r="B36" t="s">
        <v>68</v>
      </c>
      <c r="C36" s="79">
        <v>35560000</v>
      </c>
      <c r="D36" s="84">
        <v>0.37480000000000002</v>
      </c>
      <c r="E36" s="82">
        <f t="shared" si="1"/>
        <v>13327888</v>
      </c>
      <c r="G36" s="4"/>
      <c r="H36" s="6"/>
      <c r="I36" s="7"/>
      <c r="K36" s="12"/>
    </row>
    <row r="37" spans="1:11" x14ac:dyDescent="0.3">
      <c r="A37" t="s">
        <v>59</v>
      </c>
      <c r="B37" t="s">
        <v>69</v>
      </c>
      <c r="C37" s="79">
        <v>9560000</v>
      </c>
      <c r="D37" s="84">
        <v>0.67969999999999997</v>
      </c>
      <c r="E37" s="82">
        <f t="shared" si="1"/>
        <v>6497932</v>
      </c>
      <c r="G37" s="7"/>
      <c r="H37" s="6"/>
      <c r="I37" s="7"/>
      <c r="K37" s="12"/>
    </row>
    <row r="38" spans="1:11" x14ac:dyDescent="0.3">
      <c r="A38" t="s">
        <v>62</v>
      </c>
      <c r="B38" t="s">
        <v>72</v>
      </c>
      <c r="C38" s="79">
        <v>7880000</v>
      </c>
      <c r="D38" s="84">
        <v>0.65820000000000001</v>
      </c>
      <c r="E38" s="82">
        <f t="shared" si="1"/>
        <v>5186616</v>
      </c>
      <c r="G38" s="4"/>
      <c r="H38" s="6"/>
      <c r="I38" s="7"/>
      <c r="K38" s="12"/>
    </row>
    <row r="39" spans="1:11" x14ac:dyDescent="0.3">
      <c r="A39" t="s">
        <v>38</v>
      </c>
      <c r="B39" t="s">
        <v>39</v>
      </c>
      <c r="C39" s="79">
        <v>4390000</v>
      </c>
      <c r="D39" s="84">
        <v>0.65669999999999995</v>
      </c>
      <c r="E39" s="82">
        <f t="shared" si="1"/>
        <v>2882913</v>
      </c>
      <c r="G39" s="4"/>
      <c r="H39" s="6"/>
      <c r="I39" s="7"/>
      <c r="K39" s="12"/>
    </row>
    <row r="40" spans="1:11" x14ac:dyDescent="0.3">
      <c r="A40" t="s">
        <v>36</v>
      </c>
      <c r="B40" t="s">
        <v>41</v>
      </c>
      <c r="C40" s="79">
        <v>2080000</v>
      </c>
      <c r="D40" s="84">
        <v>0.40439999999999998</v>
      </c>
      <c r="E40" s="82">
        <f t="shared" si="1"/>
        <v>841152</v>
      </c>
      <c r="G40" s="4"/>
      <c r="H40" s="6"/>
      <c r="I40" s="7"/>
      <c r="K40" s="12"/>
    </row>
    <row r="42" spans="1:11" x14ac:dyDescent="0.3">
      <c r="A42" t="s">
        <v>42</v>
      </c>
    </row>
  </sheetData>
  <sheetProtection algorithmName="SHA-512" hashValue="DYCaq/bX0OC2SbphBgTrpolW6NDvjENmqnVyci7cjGTQfHJf1wnlgRSPkzDoJehJxx4NB44S76CJuVSy3p6HVA==" saltValue="MM0tFn+VJL0jcch3mSlmYQ==" spinCount="100000" sheet="1" objects="1" scenarios="1"/>
  <sortState ref="A25:E40">
    <sortCondition descending="1" ref="E25:E4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E25" sqref="E25"/>
    </sheetView>
  </sheetViews>
  <sheetFormatPr defaultRowHeight="14.4" x14ac:dyDescent="0.3"/>
  <cols>
    <col min="1" max="1" width="18" bestFit="1" customWidth="1"/>
    <col min="2" max="2" width="25.44140625" customWidth="1"/>
    <col min="3" max="3" width="9" bestFit="1" customWidth="1"/>
    <col min="4" max="4" width="14.88671875" bestFit="1" customWidth="1"/>
  </cols>
  <sheetData>
    <row r="1" spans="1:12" x14ac:dyDescent="0.3">
      <c r="A1" s="103" t="s">
        <v>316</v>
      </c>
      <c r="B1" s="103" t="s">
        <v>146</v>
      </c>
      <c r="C1" s="103" t="s">
        <v>317</v>
      </c>
      <c r="D1" s="103" t="s">
        <v>331</v>
      </c>
    </row>
    <row r="2" spans="1:12" x14ac:dyDescent="0.3">
      <c r="A2" s="80" t="s">
        <v>8</v>
      </c>
      <c r="B2" t="s">
        <v>328</v>
      </c>
      <c r="C2">
        <v>12434223</v>
      </c>
      <c r="D2" s="20" t="s">
        <v>321</v>
      </c>
    </row>
    <row r="3" spans="1:12" x14ac:dyDescent="0.3">
      <c r="A3" s="80" t="s">
        <v>46</v>
      </c>
      <c r="B3" t="s">
        <v>327</v>
      </c>
      <c r="C3">
        <v>10678659</v>
      </c>
      <c r="D3" s="20" t="s">
        <v>318</v>
      </c>
    </row>
    <row r="4" spans="1:12" x14ac:dyDescent="0.3">
      <c r="A4" s="80" t="s">
        <v>2</v>
      </c>
      <c r="B4" t="s">
        <v>326</v>
      </c>
      <c r="C4">
        <v>9788095</v>
      </c>
      <c r="D4" s="20" t="s">
        <v>318</v>
      </c>
    </row>
    <row r="5" spans="1:12" x14ac:dyDescent="0.3">
      <c r="A5" s="80" t="s">
        <v>44</v>
      </c>
      <c r="B5" t="s">
        <v>322</v>
      </c>
      <c r="C5">
        <v>10143080</v>
      </c>
      <c r="D5" s="20" t="s">
        <v>318</v>
      </c>
    </row>
    <row r="6" spans="1:12" x14ac:dyDescent="0.3">
      <c r="A6" s="80" t="s">
        <v>50</v>
      </c>
      <c r="B6" t="s">
        <v>323</v>
      </c>
      <c r="C6">
        <v>7053162</v>
      </c>
      <c r="D6" s="20" t="s">
        <v>318</v>
      </c>
    </row>
    <row r="7" spans="1:12" x14ac:dyDescent="0.3">
      <c r="A7" s="80" t="s">
        <v>6</v>
      </c>
      <c r="B7" t="s">
        <v>324</v>
      </c>
      <c r="C7">
        <v>11245029</v>
      </c>
      <c r="D7" s="20" t="s">
        <v>318</v>
      </c>
    </row>
    <row r="8" spans="1:12" x14ac:dyDescent="0.3">
      <c r="A8" s="80" t="s">
        <v>52</v>
      </c>
      <c r="B8" t="s">
        <v>329</v>
      </c>
      <c r="C8">
        <v>6996133</v>
      </c>
      <c r="D8" s="20" t="s">
        <v>318</v>
      </c>
    </row>
    <row r="9" spans="1:12" x14ac:dyDescent="0.3">
      <c r="A9" s="80" t="s">
        <v>4</v>
      </c>
      <c r="B9" t="s">
        <v>330</v>
      </c>
      <c r="C9">
        <v>10341172</v>
      </c>
      <c r="D9" s="20" t="s">
        <v>318</v>
      </c>
    </row>
    <row r="10" spans="1:12" x14ac:dyDescent="0.3">
      <c r="A10" s="80" t="s">
        <v>45</v>
      </c>
      <c r="B10" t="s">
        <v>325</v>
      </c>
      <c r="C10">
        <v>3855274</v>
      </c>
      <c r="D10" s="89">
        <v>1255914</v>
      </c>
    </row>
    <row r="11" spans="1:12" x14ac:dyDescent="0.3">
      <c r="A11" s="80" t="s">
        <v>19</v>
      </c>
      <c r="B11" t="s">
        <v>320</v>
      </c>
      <c r="C11">
        <v>4531415</v>
      </c>
      <c r="D11" s="89">
        <v>17296607</v>
      </c>
    </row>
    <row r="12" spans="1:12" x14ac:dyDescent="0.3">
      <c r="A12" s="80" t="s">
        <v>21</v>
      </c>
      <c r="B12" t="s">
        <v>319</v>
      </c>
      <c r="C12">
        <v>8318051</v>
      </c>
      <c r="D12" s="89">
        <v>22353414</v>
      </c>
    </row>
    <row r="13" spans="1:12" x14ac:dyDescent="0.3">
      <c r="A13" s="80"/>
    </row>
    <row r="14" spans="1:12" x14ac:dyDescent="0.3">
      <c r="A14" s="80"/>
      <c r="L14" s="89"/>
    </row>
    <row r="19" spans="12:12" x14ac:dyDescent="0.3">
      <c r="L19" s="89"/>
    </row>
    <row r="20" spans="12:12" x14ac:dyDescent="0.3">
      <c r="L20" s="89"/>
    </row>
    <row r="21" spans="12:12" x14ac:dyDescent="0.3">
      <c r="L21" s="89"/>
    </row>
  </sheetData>
  <sheetProtection algorithmName="SHA-512" hashValue="1yPhRlnug54a/2//Ve7BuigHCfxgn+7Z1lywq4MaUvgeFyX3J/KEKijTWQegE2zbix+AdUzIvLIZhGpjfxr0og==" saltValue="04UFlkyMZxgC4eQezSkvhg==" spinCount="100000" sheet="1" objects="1" scenarios="1"/>
  <sortState ref="A10:D12">
    <sortCondition ref="D10:D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>
      <selection activeCell="K14" sqref="K14"/>
    </sheetView>
  </sheetViews>
  <sheetFormatPr defaultRowHeight="14.4" x14ac:dyDescent="0.3"/>
  <cols>
    <col min="1" max="1" width="52.33203125" customWidth="1"/>
    <col min="3" max="3" width="14.33203125" bestFit="1" customWidth="1"/>
    <col min="4" max="4" width="11.5546875" bestFit="1" customWidth="1"/>
    <col min="5" max="5" width="14.33203125" bestFit="1" customWidth="1"/>
    <col min="6" max="6" width="10.109375" bestFit="1" customWidth="1"/>
    <col min="10" max="10" width="19.33203125" customWidth="1"/>
    <col min="11" max="13" width="14.6640625" customWidth="1"/>
  </cols>
  <sheetData>
    <row r="1" spans="1:7" s="80" customFormat="1" x14ac:dyDescent="0.3">
      <c r="A1" s="55" t="s">
        <v>338</v>
      </c>
      <c r="B1" s="46" t="s">
        <v>335</v>
      </c>
    </row>
    <row r="2" spans="1:7" s="80" customFormat="1" x14ac:dyDescent="0.3">
      <c r="A2" s="80" t="s">
        <v>339</v>
      </c>
    </row>
    <row r="3" spans="1:7" s="80" customFormat="1" x14ac:dyDescent="0.3">
      <c r="A3" s="80" t="s">
        <v>336</v>
      </c>
      <c r="B3" s="80">
        <v>66796807</v>
      </c>
    </row>
    <row r="4" spans="1:7" s="80" customFormat="1" x14ac:dyDescent="0.3">
      <c r="B4" s="52">
        <v>0.87</v>
      </c>
      <c r="C4" s="46" t="s">
        <v>356</v>
      </c>
    </row>
    <row r="5" spans="1:7" s="80" customFormat="1" x14ac:dyDescent="0.3">
      <c r="A5" s="80" t="s">
        <v>341</v>
      </c>
      <c r="B5" s="80">
        <f>B3*0.87</f>
        <v>58113222.089999996</v>
      </c>
      <c r="C5" s="91">
        <f>B3*0.65</f>
        <v>43417924.550000004</v>
      </c>
    </row>
    <row r="6" spans="1:7" s="80" customFormat="1" x14ac:dyDescent="0.3">
      <c r="A6" s="90">
        <v>43922</v>
      </c>
    </row>
    <row r="7" spans="1:7" s="80" customFormat="1" x14ac:dyDescent="0.3">
      <c r="A7" s="81" t="s">
        <v>332</v>
      </c>
      <c r="B7" s="81" t="s">
        <v>333</v>
      </c>
      <c r="C7" s="81" t="s">
        <v>340</v>
      </c>
      <c r="D7" s="81" t="s">
        <v>354</v>
      </c>
      <c r="E7" s="81" t="s">
        <v>355</v>
      </c>
      <c r="F7" s="90">
        <v>43191</v>
      </c>
      <c r="G7" s="81" t="s">
        <v>357</v>
      </c>
    </row>
    <row r="8" spans="1:7" s="80" customFormat="1" x14ac:dyDescent="0.3">
      <c r="A8" s="80" t="s">
        <v>334</v>
      </c>
      <c r="B8" s="52">
        <v>0.86</v>
      </c>
      <c r="C8" s="20" t="s">
        <v>342</v>
      </c>
      <c r="D8" s="82">
        <f t="shared" ref="D8:D17" si="0">$B$5*B8</f>
        <v>49977370.997399993</v>
      </c>
      <c r="E8" s="82">
        <f>$C$5*B8</f>
        <v>37339415.113000005</v>
      </c>
      <c r="F8" s="92">
        <v>29961000</v>
      </c>
      <c r="G8" s="53">
        <f>(E8-F8)/F8</f>
        <v>0.24626731794666418</v>
      </c>
    </row>
    <row r="9" spans="1:7" s="80" customFormat="1" x14ac:dyDescent="0.3">
      <c r="A9" s="80" t="s">
        <v>30</v>
      </c>
      <c r="B9" s="52">
        <v>0.78</v>
      </c>
      <c r="C9" s="20" t="s">
        <v>343</v>
      </c>
      <c r="D9" s="82">
        <f t="shared" si="0"/>
        <v>45328313.2302</v>
      </c>
      <c r="E9" s="82">
        <f t="shared" ref="E9:E17" si="1">$C$5*B9</f>
        <v>33865981.149000004</v>
      </c>
      <c r="F9" s="92">
        <v>24678000</v>
      </c>
      <c r="G9" s="53">
        <f t="shared" ref="G9:G16" si="2">(E9-F9)/F9</f>
        <v>0.37231465876489195</v>
      </c>
    </row>
    <row r="10" spans="1:7" s="80" customFormat="1" x14ac:dyDescent="0.3">
      <c r="A10" s="80" t="s">
        <v>139</v>
      </c>
      <c r="B10" s="52">
        <v>0.76</v>
      </c>
      <c r="C10" s="20" t="s">
        <v>344</v>
      </c>
      <c r="D10" s="82">
        <f t="shared" si="0"/>
        <v>44166048.788399994</v>
      </c>
      <c r="E10" s="82">
        <f t="shared" si="1"/>
        <v>32997622.658000004</v>
      </c>
      <c r="F10" s="92">
        <v>23422000</v>
      </c>
      <c r="G10" s="53">
        <f t="shared" si="2"/>
        <v>0.40883027316198461</v>
      </c>
    </row>
    <row r="11" spans="1:7" s="80" customFormat="1" x14ac:dyDescent="0.3">
      <c r="A11" s="80" t="s">
        <v>140</v>
      </c>
      <c r="B11" s="52">
        <v>0.7</v>
      </c>
      <c r="C11" s="20" t="s">
        <v>345</v>
      </c>
      <c r="D11" s="82">
        <f t="shared" si="0"/>
        <v>40679255.462999992</v>
      </c>
      <c r="E11" s="82">
        <f t="shared" si="1"/>
        <v>30392547.185000002</v>
      </c>
      <c r="F11" s="92"/>
      <c r="G11" s="53"/>
    </row>
    <row r="12" spans="1:7" s="80" customFormat="1" x14ac:dyDescent="0.3">
      <c r="A12" s="80" t="s">
        <v>34</v>
      </c>
      <c r="B12" s="52">
        <v>0.7</v>
      </c>
      <c r="C12" s="20" t="s">
        <v>346</v>
      </c>
      <c r="D12" s="82">
        <f t="shared" si="0"/>
        <v>40679255.462999992</v>
      </c>
      <c r="E12" s="82">
        <f t="shared" si="1"/>
        <v>30392547.185000002</v>
      </c>
      <c r="F12" s="92">
        <v>10459000</v>
      </c>
      <c r="G12" s="53">
        <f t="shared" si="2"/>
        <v>1.9058750535424038</v>
      </c>
    </row>
    <row r="13" spans="1:7" s="80" customFormat="1" x14ac:dyDescent="0.3">
      <c r="A13" s="80" t="s">
        <v>138</v>
      </c>
      <c r="B13" s="52">
        <v>0.69</v>
      </c>
      <c r="C13" s="20" t="s">
        <v>347</v>
      </c>
      <c r="D13" s="82">
        <f t="shared" si="0"/>
        <v>40098123.242099993</v>
      </c>
      <c r="E13" s="82">
        <f t="shared" si="1"/>
        <v>29958367.9395</v>
      </c>
      <c r="F13" s="92">
        <v>31203000</v>
      </c>
      <c r="G13" s="53">
        <f t="shared" si="2"/>
        <v>-3.9888217815594644E-2</v>
      </c>
    </row>
    <row r="14" spans="1:7" s="80" customFormat="1" x14ac:dyDescent="0.3">
      <c r="A14" s="80" t="s">
        <v>141</v>
      </c>
      <c r="B14" s="52">
        <v>0.68</v>
      </c>
      <c r="C14" s="20" t="s">
        <v>348</v>
      </c>
      <c r="D14" s="82">
        <f t="shared" si="0"/>
        <v>39516991.021200001</v>
      </c>
      <c r="E14" s="82">
        <f t="shared" si="1"/>
        <v>29524188.694000006</v>
      </c>
      <c r="F14" s="92">
        <v>15798000</v>
      </c>
      <c r="G14" s="53">
        <f t="shared" si="2"/>
        <v>0.86885610165843818</v>
      </c>
    </row>
    <row r="15" spans="1:7" s="80" customFormat="1" x14ac:dyDescent="0.3">
      <c r="A15" s="80" t="s">
        <v>142</v>
      </c>
      <c r="B15" s="52">
        <v>0.65</v>
      </c>
      <c r="C15" s="20" t="s">
        <v>349</v>
      </c>
      <c r="D15" s="82">
        <f t="shared" si="0"/>
        <v>37773594.358499996</v>
      </c>
      <c r="E15" s="82">
        <f t="shared" si="1"/>
        <v>28221650.957500003</v>
      </c>
      <c r="F15" s="92">
        <v>15548000</v>
      </c>
      <c r="G15" s="53">
        <f t="shared" si="2"/>
        <v>0.81513062500000022</v>
      </c>
    </row>
    <row r="16" spans="1:7" s="80" customFormat="1" x14ac:dyDescent="0.3">
      <c r="A16" s="80" t="s">
        <v>143</v>
      </c>
      <c r="B16" s="52">
        <v>0.59</v>
      </c>
      <c r="C16" s="20" t="s">
        <v>350</v>
      </c>
      <c r="D16" s="82">
        <f t="shared" si="0"/>
        <v>34286801.033099994</v>
      </c>
      <c r="E16" s="82">
        <f t="shared" si="1"/>
        <v>25616575.484500002</v>
      </c>
      <c r="F16" s="92">
        <v>21079000</v>
      </c>
      <c r="G16" s="53">
        <f t="shared" si="2"/>
        <v>0.21526521583092187</v>
      </c>
    </row>
    <row r="17" spans="1:15" s="80" customFormat="1" x14ac:dyDescent="0.3">
      <c r="A17" s="80" t="s">
        <v>337</v>
      </c>
      <c r="B17" s="52">
        <v>0.25</v>
      </c>
      <c r="C17" s="20" t="s">
        <v>351</v>
      </c>
      <c r="D17" s="82">
        <f t="shared" si="0"/>
        <v>14528305.522499999</v>
      </c>
      <c r="E17" s="82">
        <f t="shared" si="1"/>
        <v>10854481.137500001</v>
      </c>
      <c r="G17" s="53"/>
    </row>
    <row r="18" spans="1:15" s="80" customFormat="1" x14ac:dyDescent="0.3"/>
    <row r="19" spans="1:15" x14ac:dyDescent="0.3">
      <c r="A19" s="20" t="s">
        <v>131</v>
      </c>
      <c r="B19" s="14" t="s">
        <v>132</v>
      </c>
    </row>
    <row r="20" spans="1:15" ht="15" thickBot="1" x14ac:dyDescent="0.35">
      <c r="A20" s="3" t="s">
        <v>133</v>
      </c>
    </row>
    <row r="21" spans="1:15" ht="15" thickBot="1" x14ac:dyDescent="0.35">
      <c r="A21" s="17" t="s">
        <v>134</v>
      </c>
      <c r="B21" s="18"/>
      <c r="C21" s="18"/>
      <c r="D21" s="18"/>
      <c r="E21" s="19"/>
    </row>
    <row r="22" spans="1:15" x14ac:dyDescent="0.3">
      <c r="A22" t="s">
        <v>73</v>
      </c>
      <c r="B22">
        <v>1731.5065400000001</v>
      </c>
      <c r="C22" s="21"/>
      <c r="D22" s="21"/>
      <c r="E22" s="21"/>
      <c r="J22" s="64" t="s">
        <v>131</v>
      </c>
      <c r="K22" s="65" t="s">
        <v>135</v>
      </c>
      <c r="L22" s="56"/>
      <c r="M22" s="56"/>
      <c r="N22" s="56"/>
      <c r="O22" s="59"/>
    </row>
    <row r="23" spans="1:15" x14ac:dyDescent="0.3">
      <c r="A23" s="3" t="s">
        <v>74</v>
      </c>
      <c r="B23" s="15">
        <v>1032.09467</v>
      </c>
      <c r="C23" s="16">
        <v>0.59606743962977005</v>
      </c>
      <c r="J23" s="60" t="s">
        <v>144</v>
      </c>
      <c r="K23" s="43"/>
      <c r="L23" s="43"/>
      <c r="M23" s="43"/>
      <c r="N23" s="43"/>
      <c r="O23" s="61"/>
    </row>
    <row r="24" spans="1:15" x14ac:dyDescent="0.3">
      <c r="A24" t="s">
        <v>106</v>
      </c>
      <c r="B24" s="13">
        <v>678.12208999999802</v>
      </c>
      <c r="C24" s="6">
        <v>0.39163703649655301</v>
      </c>
      <c r="J24" s="42" t="s">
        <v>136</v>
      </c>
      <c r="K24" s="43" t="s">
        <v>137</v>
      </c>
      <c r="L24" s="43"/>
      <c r="M24" s="43"/>
      <c r="N24" s="43"/>
      <c r="O24" s="61"/>
    </row>
    <row r="25" spans="1:15" x14ac:dyDescent="0.3">
      <c r="A25" s="3" t="s">
        <v>79</v>
      </c>
      <c r="B25" s="15">
        <v>352.49088</v>
      </c>
      <c r="C25" s="16">
        <v>0.20357467434110901</v>
      </c>
      <c r="J25" s="42" t="s">
        <v>30</v>
      </c>
      <c r="K25" s="43">
        <v>26</v>
      </c>
      <c r="L25" s="43"/>
      <c r="M25" s="43"/>
      <c r="N25" s="43"/>
      <c r="O25" s="61"/>
    </row>
    <row r="26" spans="1:15" x14ac:dyDescent="0.3">
      <c r="A26" s="3" t="s">
        <v>88</v>
      </c>
      <c r="B26" s="15">
        <v>313.91415999999998</v>
      </c>
      <c r="C26" s="16">
        <v>0.18129539377887699</v>
      </c>
      <c r="J26" s="42" t="s">
        <v>138</v>
      </c>
      <c r="K26" s="43">
        <v>23</v>
      </c>
      <c r="L26" s="43"/>
      <c r="M26" s="43"/>
      <c r="N26" s="43"/>
      <c r="O26" s="61"/>
    </row>
    <row r="27" spans="1:15" x14ac:dyDescent="0.3">
      <c r="A27" s="3" t="s">
        <v>84</v>
      </c>
      <c r="B27" s="15">
        <v>308.53161</v>
      </c>
      <c r="C27" s="16">
        <v>0.17818680026469899</v>
      </c>
      <c r="J27" s="42" t="s">
        <v>139</v>
      </c>
      <c r="K27" s="43">
        <v>15</v>
      </c>
      <c r="L27" s="43"/>
      <c r="M27" s="43"/>
      <c r="N27" s="43"/>
      <c r="O27" s="61"/>
    </row>
    <row r="28" spans="1:15" x14ac:dyDescent="0.3">
      <c r="A28" t="s">
        <v>108</v>
      </c>
      <c r="B28" s="13">
        <v>295.34679</v>
      </c>
      <c r="C28" s="6">
        <v>0.170572148113284</v>
      </c>
      <c r="J28" s="42" t="s">
        <v>28</v>
      </c>
      <c r="K28" s="43">
        <v>10</v>
      </c>
      <c r="L28" s="43"/>
      <c r="M28" s="43"/>
      <c r="N28" s="43"/>
      <c r="O28" s="61"/>
    </row>
    <row r="29" spans="1:15" x14ac:dyDescent="0.3">
      <c r="A29" t="s">
        <v>114</v>
      </c>
      <c r="B29" s="13">
        <v>267.10771</v>
      </c>
      <c r="C29" s="6">
        <v>0.15426318285809101</v>
      </c>
      <c r="J29" s="42" t="s">
        <v>140</v>
      </c>
      <c r="K29" s="43">
        <v>11</v>
      </c>
      <c r="L29" s="43"/>
      <c r="M29" s="43"/>
      <c r="N29" s="43"/>
      <c r="O29" s="61"/>
    </row>
    <row r="30" spans="1:15" x14ac:dyDescent="0.3">
      <c r="A30" t="s">
        <v>102</v>
      </c>
      <c r="B30" s="13">
        <v>181.16588999999999</v>
      </c>
      <c r="C30" s="6">
        <v>0.10462905326364</v>
      </c>
      <c r="J30" s="42" t="s">
        <v>141</v>
      </c>
      <c r="K30" s="43">
        <v>9</v>
      </c>
      <c r="L30" s="43"/>
      <c r="M30" s="43"/>
      <c r="N30" s="43"/>
      <c r="O30" s="61"/>
    </row>
    <row r="31" spans="1:15" x14ac:dyDescent="0.3">
      <c r="A31" s="3" t="s">
        <v>110</v>
      </c>
      <c r="B31" s="15">
        <v>179.00588999999999</v>
      </c>
      <c r="C31" s="16">
        <v>0.10338158468636199</v>
      </c>
      <c r="J31" s="42" t="s">
        <v>142</v>
      </c>
      <c r="K31" s="43">
        <v>8</v>
      </c>
      <c r="L31" s="43"/>
      <c r="M31" s="43"/>
      <c r="N31" s="43"/>
      <c r="O31" s="61"/>
    </row>
    <row r="32" spans="1:15" x14ac:dyDescent="0.3">
      <c r="A32" s="3" t="s">
        <v>76</v>
      </c>
      <c r="B32" s="15">
        <v>176.92748</v>
      </c>
      <c r="C32" s="16">
        <v>0.102181236924465</v>
      </c>
      <c r="J32" s="42" t="s">
        <v>143</v>
      </c>
      <c r="K32" s="43">
        <v>8</v>
      </c>
      <c r="L32" s="43"/>
      <c r="M32" s="43"/>
      <c r="N32" s="43"/>
      <c r="O32" s="61"/>
    </row>
    <row r="33" spans="1:15" x14ac:dyDescent="0.3">
      <c r="A33" s="3" t="s">
        <v>117</v>
      </c>
      <c r="B33" s="15">
        <v>171.09019000000001</v>
      </c>
      <c r="C33" s="16">
        <v>9.8810016622865496E-2</v>
      </c>
      <c r="J33" s="42" t="s">
        <v>34</v>
      </c>
      <c r="K33" s="43">
        <v>6</v>
      </c>
      <c r="L33" s="43"/>
      <c r="M33" s="43"/>
      <c r="N33" s="43"/>
      <c r="O33" s="61"/>
    </row>
    <row r="34" spans="1:15" x14ac:dyDescent="0.3">
      <c r="A34" s="3" t="s">
        <v>112</v>
      </c>
      <c r="B34" s="15">
        <v>138.25031000000001</v>
      </c>
      <c r="C34" s="16">
        <v>7.9843943298071707E-2</v>
      </c>
      <c r="J34" s="62" t="s">
        <v>60</v>
      </c>
      <c r="K34" s="44">
        <v>6</v>
      </c>
      <c r="L34" s="44"/>
      <c r="M34" s="44"/>
      <c r="N34" s="44"/>
      <c r="O34" s="63"/>
    </row>
    <row r="35" spans="1:15" x14ac:dyDescent="0.3">
      <c r="A35" s="3" t="s">
        <v>92</v>
      </c>
      <c r="B35" s="15">
        <v>132.61698000000001</v>
      </c>
      <c r="C35" s="16">
        <v>7.6590516371945194E-2</v>
      </c>
    </row>
    <row r="36" spans="1:15" x14ac:dyDescent="0.3">
      <c r="A36" s="3" t="s">
        <v>119</v>
      </c>
      <c r="B36" s="15">
        <v>130.33292</v>
      </c>
      <c r="C36" s="16">
        <v>7.5271399205919395E-2</v>
      </c>
    </row>
    <row r="37" spans="1:15" x14ac:dyDescent="0.3">
      <c r="A37" s="3" t="s">
        <v>111</v>
      </c>
      <c r="B37" s="15">
        <v>128.21413999999999</v>
      </c>
      <c r="C37" s="16">
        <v>7.4047736487325294E-2</v>
      </c>
    </row>
    <row r="38" spans="1:15" x14ac:dyDescent="0.3">
      <c r="A38" t="s">
        <v>89</v>
      </c>
      <c r="B38" s="13">
        <v>127.56989</v>
      </c>
      <c r="C38" s="6">
        <v>7.3675661658199804E-2</v>
      </c>
    </row>
    <row r="39" spans="1:15" x14ac:dyDescent="0.3">
      <c r="A39" t="s">
        <v>83</v>
      </c>
      <c r="B39" s="13">
        <v>108.62451</v>
      </c>
      <c r="C39" s="6">
        <v>6.2734103216266393E-2</v>
      </c>
    </row>
    <row r="40" spans="1:15" x14ac:dyDescent="0.3">
      <c r="A40" t="s">
        <v>94</v>
      </c>
      <c r="B40" s="13">
        <v>104.88982</v>
      </c>
      <c r="C40" s="6">
        <v>6.0577201169566601E-2</v>
      </c>
    </row>
    <row r="41" spans="1:15" x14ac:dyDescent="0.3">
      <c r="A41" t="s">
        <v>87</v>
      </c>
      <c r="B41" s="13">
        <v>91.775850000000005</v>
      </c>
      <c r="C41" s="6">
        <v>5.3003467142549901E-2</v>
      </c>
    </row>
    <row r="42" spans="1:15" x14ac:dyDescent="0.3">
      <c r="A42" t="s">
        <v>124</v>
      </c>
      <c r="B42" s="13">
        <v>91.497829999999993</v>
      </c>
      <c r="C42" s="6">
        <v>5.2842901765765303E-2</v>
      </c>
    </row>
    <row r="43" spans="1:15" x14ac:dyDescent="0.3">
      <c r="A43" t="s">
        <v>80</v>
      </c>
      <c r="B43" s="13">
        <v>90.130780000000001</v>
      </c>
      <c r="C43" s="6">
        <v>5.2053386988651099E-2</v>
      </c>
    </row>
    <row r="44" spans="1:15" x14ac:dyDescent="0.3">
      <c r="A44" t="s">
        <v>78</v>
      </c>
      <c r="B44" s="13">
        <v>81.574529999999996</v>
      </c>
      <c r="C44" s="6">
        <v>4.7111880963499102E-2</v>
      </c>
    </row>
    <row r="45" spans="1:15" x14ac:dyDescent="0.3">
      <c r="A45" t="s">
        <v>91</v>
      </c>
      <c r="B45" s="13">
        <v>79.878339999999994</v>
      </c>
      <c r="C45" s="6">
        <v>4.6132277386604699E-2</v>
      </c>
    </row>
    <row r="46" spans="1:15" x14ac:dyDescent="0.3">
      <c r="A46" t="s">
        <v>128</v>
      </c>
      <c r="B46" s="13">
        <v>72.244450000000001</v>
      </c>
      <c r="C46" s="6">
        <v>4.1723463545220101E-2</v>
      </c>
    </row>
    <row r="47" spans="1:15" x14ac:dyDescent="0.3">
      <c r="A47" t="s">
        <v>93</v>
      </c>
      <c r="B47" s="13">
        <v>62.068240000000003</v>
      </c>
      <c r="C47" s="6">
        <v>3.5846379188380198E-2</v>
      </c>
    </row>
    <row r="48" spans="1:15" x14ac:dyDescent="0.3">
      <c r="A48" t="s">
        <v>86</v>
      </c>
      <c r="B48" s="13">
        <v>58.656320000000001</v>
      </c>
      <c r="C48" s="6">
        <v>3.3875887064220997E-2</v>
      </c>
    </row>
    <row r="49" spans="1:3" x14ac:dyDescent="0.3">
      <c r="A49" t="s">
        <v>101</v>
      </c>
      <c r="B49" s="13">
        <v>57.046309999999998</v>
      </c>
      <c r="C49" s="6">
        <v>3.2946055173432999E-2</v>
      </c>
    </row>
    <row r="50" spans="1:3" x14ac:dyDescent="0.3">
      <c r="A50" t="s">
        <v>125</v>
      </c>
      <c r="B50" s="13">
        <v>52.289879999999997</v>
      </c>
      <c r="C50" s="6">
        <v>3.01990658377762E-2</v>
      </c>
    </row>
    <row r="51" spans="1:3" x14ac:dyDescent="0.3">
      <c r="A51" t="s">
        <v>113</v>
      </c>
      <c r="B51" s="13">
        <v>50.144410000000001</v>
      </c>
      <c r="C51" s="6">
        <v>2.8959988796808198E-2</v>
      </c>
    </row>
    <row r="52" spans="1:3" x14ac:dyDescent="0.3">
      <c r="A52" t="s">
        <v>118</v>
      </c>
      <c r="B52" s="13">
        <v>49.700380000000003</v>
      </c>
      <c r="C52" s="6">
        <v>2.8703547374415401E-2</v>
      </c>
    </row>
    <row r="53" spans="1:3" x14ac:dyDescent="0.3">
      <c r="A53" t="s">
        <v>96</v>
      </c>
      <c r="B53" s="13">
        <v>47.658369999999998</v>
      </c>
      <c r="C53" s="6">
        <v>2.7524221768172E-2</v>
      </c>
    </row>
    <row r="54" spans="1:3" x14ac:dyDescent="0.3">
      <c r="A54" t="s">
        <v>95</v>
      </c>
      <c r="B54" s="13">
        <v>40.434229999999999</v>
      </c>
      <c r="C54" s="6">
        <v>2.3352051560833299E-2</v>
      </c>
    </row>
    <row r="55" spans="1:3" x14ac:dyDescent="0.3">
      <c r="A55" t="s">
        <v>116</v>
      </c>
      <c r="B55" s="13">
        <v>37.708359999999999</v>
      </c>
      <c r="C55" s="6">
        <v>2.1777775092896901E-2</v>
      </c>
    </row>
    <row r="56" spans="1:3" x14ac:dyDescent="0.3">
      <c r="A56" t="s">
        <v>97</v>
      </c>
      <c r="B56" s="13">
        <v>36.44699</v>
      </c>
      <c r="C56" s="6">
        <v>2.1049293870989399E-2</v>
      </c>
    </row>
    <row r="57" spans="1:3" x14ac:dyDescent="0.3">
      <c r="A57" t="s">
        <v>90</v>
      </c>
      <c r="B57" s="13">
        <v>36.315469999999998</v>
      </c>
      <c r="C57" s="6">
        <v>2.0973336895395201E-2</v>
      </c>
    </row>
    <row r="58" spans="1:3" x14ac:dyDescent="0.3">
      <c r="A58" t="s">
        <v>121</v>
      </c>
      <c r="B58" s="13">
        <v>35.361809999999998</v>
      </c>
      <c r="C58" s="6">
        <v>2.04225679678923E-2</v>
      </c>
    </row>
    <row r="59" spans="1:3" x14ac:dyDescent="0.3">
      <c r="A59" t="s">
        <v>77</v>
      </c>
      <c r="B59" s="13">
        <v>33.765180000000001</v>
      </c>
      <c r="C59" s="6">
        <v>1.9500463451902501E-2</v>
      </c>
    </row>
    <row r="60" spans="1:3" x14ac:dyDescent="0.3">
      <c r="A60" t="s">
        <v>126</v>
      </c>
      <c r="B60" s="13">
        <v>33.593130000000002</v>
      </c>
      <c r="C60" s="6">
        <v>1.9401099114531799E-2</v>
      </c>
    </row>
    <row r="61" spans="1:3" x14ac:dyDescent="0.3">
      <c r="A61" t="s">
        <v>123</v>
      </c>
      <c r="B61" s="13">
        <v>32.259920000000001</v>
      </c>
      <c r="C61" s="6">
        <v>1.8631128011794899E-2</v>
      </c>
    </row>
    <row r="62" spans="1:3" x14ac:dyDescent="0.3">
      <c r="A62" t="s">
        <v>81</v>
      </c>
      <c r="B62" s="13">
        <v>31.16179</v>
      </c>
      <c r="C62" s="6">
        <v>1.7996923072551699E-2</v>
      </c>
    </row>
    <row r="63" spans="1:3" x14ac:dyDescent="0.3">
      <c r="A63" t="s">
        <v>82</v>
      </c>
      <c r="B63" s="13">
        <v>30.114879999999999</v>
      </c>
      <c r="C63" s="6">
        <v>1.73922993094788E-2</v>
      </c>
    </row>
    <row r="64" spans="1:3" x14ac:dyDescent="0.3">
      <c r="A64" t="s">
        <v>85</v>
      </c>
      <c r="B64" s="13">
        <v>29.820309999999999</v>
      </c>
      <c r="C64" s="6">
        <v>1.7222175782252599E-2</v>
      </c>
    </row>
    <row r="65" spans="1:3" x14ac:dyDescent="0.3">
      <c r="A65" t="s">
        <v>120</v>
      </c>
      <c r="B65" s="13">
        <v>28.354430000000001</v>
      </c>
      <c r="C65" s="6">
        <v>1.6375583542410501E-2</v>
      </c>
    </row>
    <row r="66" spans="1:3" x14ac:dyDescent="0.3">
      <c r="A66" t="s">
        <v>129</v>
      </c>
      <c r="B66" s="13">
        <v>23.910589999999999</v>
      </c>
      <c r="C66" s="6">
        <v>1.3809124856092101E-2</v>
      </c>
    </row>
    <row r="67" spans="1:3" x14ac:dyDescent="0.3">
      <c r="A67" t="s">
        <v>127</v>
      </c>
      <c r="B67" s="13">
        <v>21.09122</v>
      </c>
      <c r="C67" s="6">
        <v>1.21808491696486E-2</v>
      </c>
    </row>
    <row r="68" spans="1:3" x14ac:dyDescent="0.3">
      <c r="A68" t="s">
        <v>115</v>
      </c>
      <c r="B68" s="13">
        <v>19.968229999999998</v>
      </c>
      <c r="C68" s="6">
        <v>1.15322867911316E-2</v>
      </c>
    </row>
    <row r="69" spans="1:3" x14ac:dyDescent="0.3">
      <c r="A69" t="s">
        <v>100</v>
      </c>
      <c r="B69" s="13">
        <v>19.049510000000001</v>
      </c>
      <c r="C69" s="6">
        <v>1.10016968229297E-2</v>
      </c>
    </row>
    <row r="70" spans="1:3" x14ac:dyDescent="0.3">
      <c r="A70" t="s">
        <v>104</v>
      </c>
      <c r="B70" s="13">
        <v>18.498889999999999</v>
      </c>
      <c r="C70" s="6">
        <v>1.06836962914388E-2</v>
      </c>
    </row>
    <row r="71" spans="1:3" x14ac:dyDescent="0.3">
      <c r="A71" t="s">
        <v>98</v>
      </c>
      <c r="B71" s="13">
        <v>15.44337</v>
      </c>
      <c r="C71" s="6">
        <v>8.9190364825304305E-3</v>
      </c>
    </row>
    <row r="72" spans="1:3" x14ac:dyDescent="0.3">
      <c r="A72" t="s">
        <v>107</v>
      </c>
      <c r="B72" s="13">
        <v>14.270619999999999</v>
      </c>
      <c r="C72" s="6">
        <v>8.2417361241962292E-3</v>
      </c>
    </row>
    <row r="73" spans="1:3" x14ac:dyDescent="0.3">
      <c r="A73" t="s">
        <v>105</v>
      </c>
      <c r="B73" s="13">
        <v>13.796519999999999</v>
      </c>
      <c r="C73" s="6">
        <v>7.9679283221188602E-3</v>
      </c>
    </row>
    <row r="74" spans="1:3" x14ac:dyDescent="0.3">
      <c r="A74" t="s">
        <v>103</v>
      </c>
      <c r="B74" s="13">
        <v>12.843439999999999</v>
      </c>
      <c r="C74" s="6">
        <v>7.4174943630302597E-3</v>
      </c>
    </row>
    <row r="75" spans="1:3" x14ac:dyDescent="0.3">
      <c r="A75" t="s">
        <v>122</v>
      </c>
      <c r="B75" s="13">
        <v>9.9380900000000008</v>
      </c>
      <c r="C75" s="6">
        <v>5.7395624968300902E-3</v>
      </c>
    </row>
    <row r="76" spans="1:3" x14ac:dyDescent="0.3">
      <c r="A76" t="s">
        <v>99</v>
      </c>
      <c r="B76" s="13">
        <v>8.3592200000000005</v>
      </c>
      <c r="C76" s="6">
        <v>4.8277149446978203E-3</v>
      </c>
    </row>
    <row r="77" spans="1:3" x14ac:dyDescent="0.3">
      <c r="A77" t="s">
        <v>109</v>
      </c>
      <c r="B77" s="13">
        <v>1.42865</v>
      </c>
      <c r="C77" s="6">
        <v>8.2509073283662201E-4</v>
      </c>
    </row>
  </sheetData>
  <sheetProtection algorithmName="SHA-512" hashValue="Ns7WxqcBxjBj4r6w8OZhQr+z7NFtPOzGG+FUK2/8Nasv1T1HkpepfLKzhxKRArL3YTsY1omL4AnGH5XBaV+3+w==" saltValue="LYQRRXS//XFUkrcTA0RXxA==" spinCount="100000" sheet="1" objects="1" scenarios="1"/>
  <sortState ref="A7:D16">
    <sortCondition descending="1" ref="B7:B16"/>
  </sortState>
  <hyperlinks>
    <hyperlink ref="B19" r:id="rId1"/>
    <hyperlink ref="K22" r:id="rId2"/>
    <hyperlink ref="B1" r:id="rId3"/>
    <hyperlink ref="C4" r:id="rId4" display="OR 65% (pg 12)"/>
  </hyperlinks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N25" sqref="N25"/>
    </sheetView>
  </sheetViews>
  <sheetFormatPr defaultRowHeight="14.4" x14ac:dyDescent="0.3"/>
  <cols>
    <col min="1" max="1" width="24" customWidth="1"/>
    <col min="2" max="2" width="13.88671875" customWidth="1"/>
    <col min="3" max="3" width="13.5546875" bestFit="1" customWidth="1"/>
    <col min="4" max="4" width="41" bestFit="1" customWidth="1"/>
    <col min="7" max="7" width="17.44140625" bestFit="1" customWidth="1"/>
    <col min="8" max="8" width="9.6640625" bestFit="1" customWidth="1"/>
  </cols>
  <sheetData>
    <row r="1" spans="1:15" x14ac:dyDescent="0.3">
      <c r="A1" s="3" t="s">
        <v>145</v>
      </c>
      <c r="G1" s="23" t="s">
        <v>165</v>
      </c>
      <c r="H1" s="101">
        <v>43435</v>
      </c>
      <c r="I1" s="101">
        <v>43800</v>
      </c>
      <c r="J1" s="101">
        <v>44166</v>
      </c>
    </row>
    <row r="2" spans="1:15" x14ac:dyDescent="0.3">
      <c r="G2" s="46">
        <f>AVERAGE(H2:J2)</f>
        <v>0.77110000000000001</v>
      </c>
      <c r="H2">
        <v>0.75009999999999999</v>
      </c>
      <c r="I2">
        <v>0.78369999999999995</v>
      </c>
      <c r="J2">
        <v>0.77949999999999997</v>
      </c>
    </row>
    <row r="3" spans="1:15" x14ac:dyDescent="0.3">
      <c r="A3" s="51" t="s">
        <v>146</v>
      </c>
      <c r="B3" s="51" t="s">
        <v>147</v>
      </c>
      <c r="C3" s="51" t="s">
        <v>148</v>
      </c>
      <c r="D3" s="51" t="s">
        <v>149</v>
      </c>
      <c r="G3" s="104" t="s">
        <v>187</v>
      </c>
      <c r="H3" s="104"/>
      <c r="I3" s="24"/>
      <c r="J3" s="24"/>
      <c r="K3" s="24" t="s">
        <v>169</v>
      </c>
      <c r="L3" t="s">
        <v>188</v>
      </c>
      <c r="M3" t="s">
        <v>189</v>
      </c>
      <c r="N3" t="s">
        <v>190</v>
      </c>
      <c r="O3" t="s">
        <v>191</v>
      </c>
    </row>
    <row r="4" spans="1:15" x14ac:dyDescent="0.3">
      <c r="A4" t="s">
        <v>151</v>
      </c>
      <c r="B4" s="20" t="s">
        <v>164</v>
      </c>
      <c r="C4" s="1">
        <f>K4*$G$2</f>
        <v>297693.95040000003</v>
      </c>
      <c r="D4" s="20" t="s">
        <v>163</v>
      </c>
      <c r="G4" s="27" t="s">
        <v>166</v>
      </c>
      <c r="H4" s="25">
        <v>44196</v>
      </c>
      <c r="I4" s="26" t="s">
        <v>167</v>
      </c>
      <c r="J4" s="24" t="s">
        <v>168</v>
      </c>
      <c r="K4" s="28">
        <v>386064</v>
      </c>
    </row>
    <row r="5" spans="1:15" x14ac:dyDescent="0.3">
      <c r="A5" t="s">
        <v>150</v>
      </c>
      <c r="B5" s="20" t="s">
        <v>164</v>
      </c>
      <c r="C5" s="1">
        <f t="shared" ref="C5:C12" si="0">K5*$G$2</f>
        <v>226807.49850000002</v>
      </c>
      <c r="D5" s="20" t="s">
        <v>162</v>
      </c>
      <c r="G5" s="32" t="s">
        <v>170</v>
      </c>
      <c r="H5" s="30">
        <v>44193</v>
      </c>
      <c r="I5" s="31" t="s">
        <v>171</v>
      </c>
      <c r="J5" s="29" t="s">
        <v>172</v>
      </c>
      <c r="K5" s="33">
        <v>294135</v>
      </c>
    </row>
    <row r="6" spans="1:15" x14ac:dyDescent="0.3">
      <c r="A6" t="s">
        <v>152</v>
      </c>
      <c r="B6" s="20" t="s">
        <v>164</v>
      </c>
      <c r="C6" s="1">
        <f t="shared" si="0"/>
        <v>140746.56969999999</v>
      </c>
      <c r="D6" s="20" t="s">
        <v>161</v>
      </c>
      <c r="G6" s="37" t="s">
        <v>173</v>
      </c>
      <c r="H6" s="35">
        <v>44196</v>
      </c>
      <c r="I6" s="36" t="s">
        <v>174</v>
      </c>
      <c r="J6" s="34" t="s">
        <v>175</v>
      </c>
      <c r="K6" s="38">
        <v>182527</v>
      </c>
    </row>
    <row r="7" spans="1:15" x14ac:dyDescent="0.3">
      <c r="A7" t="s">
        <v>153</v>
      </c>
      <c r="B7" s="20" t="s">
        <v>164</v>
      </c>
      <c r="C7" s="1">
        <f t="shared" si="0"/>
        <v>66287.611499999999</v>
      </c>
      <c r="D7" s="20" t="s">
        <v>158</v>
      </c>
      <c r="G7" s="46" t="s">
        <v>184</v>
      </c>
      <c r="H7" s="45">
        <v>44196</v>
      </c>
      <c r="I7" s="46" t="s">
        <v>185</v>
      </c>
      <c r="J7" s="41" t="s">
        <v>186</v>
      </c>
      <c r="K7" s="41">
        <v>85965</v>
      </c>
    </row>
    <row r="8" spans="1:15" s="39" customFormat="1" x14ac:dyDescent="0.3">
      <c r="A8" s="39" t="s">
        <v>179</v>
      </c>
      <c r="B8" s="20" t="s">
        <v>164</v>
      </c>
      <c r="C8" s="1">
        <f t="shared" si="0"/>
        <v>46839.698400000001</v>
      </c>
      <c r="D8" s="20" t="s">
        <v>180</v>
      </c>
      <c r="G8" s="47" t="s">
        <v>181</v>
      </c>
      <c r="H8" s="45">
        <v>44198</v>
      </c>
      <c r="I8" s="46" t="s">
        <v>182</v>
      </c>
      <c r="J8" s="40" t="s">
        <v>183</v>
      </c>
      <c r="K8" s="50">
        <v>60744</v>
      </c>
    </row>
    <row r="9" spans="1:15" x14ac:dyDescent="0.3">
      <c r="A9" t="s">
        <v>197</v>
      </c>
      <c r="B9" s="20" t="s">
        <v>199</v>
      </c>
      <c r="C9" s="1">
        <f t="shared" si="0"/>
        <v>20973.920000000002</v>
      </c>
      <c r="D9" s="20" t="s">
        <v>198</v>
      </c>
      <c r="G9" s="40" t="s">
        <v>200</v>
      </c>
      <c r="H9" s="40"/>
      <c r="I9" s="46" t="s">
        <v>201</v>
      </c>
      <c r="J9" s="39"/>
      <c r="K9" s="48">
        <v>27200</v>
      </c>
    </row>
    <row r="10" spans="1:15" x14ac:dyDescent="0.3">
      <c r="A10" t="s">
        <v>154</v>
      </c>
      <c r="B10" s="20" t="s">
        <v>164</v>
      </c>
      <c r="C10" s="1">
        <f t="shared" si="0"/>
        <v>19274.4156</v>
      </c>
      <c r="D10" s="20" t="s">
        <v>159</v>
      </c>
      <c r="G10" s="47" t="s">
        <v>176</v>
      </c>
      <c r="H10" s="45">
        <v>44196</v>
      </c>
      <c r="I10" s="46" t="s">
        <v>177</v>
      </c>
      <c r="J10" s="40" t="s">
        <v>178</v>
      </c>
      <c r="K10" s="43">
        <v>24996</v>
      </c>
      <c r="L10" s="40"/>
      <c r="M10" s="40"/>
      <c r="N10" s="40"/>
      <c r="O10" s="40"/>
    </row>
    <row r="11" spans="1:15" x14ac:dyDescent="0.3">
      <c r="A11" t="s">
        <v>155</v>
      </c>
      <c r="B11" s="20" t="s">
        <v>164</v>
      </c>
      <c r="C11" s="1">
        <f t="shared" si="0"/>
        <v>2864.6365000000001</v>
      </c>
      <c r="D11" s="20" t="s">
        <v>160</v>
      </c>
      <c r="G11" s="46" t="s">
        <v>192</v>
      </c>
      <c r="H11" s="45">
        <v>44196</v>
      </c>
      <c r="I11" s="46" t="s">
        <v>193</v>
      </c>
      <c r="J11" s="41" t="s">
        <v>186</v>
      </c>
      <c r="K11">
        <f>SUM(L11:O11)</f>
        <v>3715</v>
      </c>
      <c r="L11" s="46">
        <v>807</v>
      </c>
      <c r="M11" s="46">
        <v>683</v>
      </c>
      <c r="N11" s="46">
        <v>936</v>
      </c>
      <c r="O11" s="46">
        <v>1289</v>
      </c>
    </row>
    <row r="12" spans="1:15" x14ac:dyDescent="0.3">
      <c r="A12" t="s">
        <v>156</v>
      </c>
      <c r="B12" s="20" t="s">
        <v>164</v>
      </c>
      <c r="C12" s="1">
        <f t="shared" si="0"/>
        <v>1932.3766000000001</v>
      </c>
      <c r="D12" s="20" t="s">
        <v>160</v>
      </c>
      <c r="G12" s="46" t="s">
        <v>194</v>
      </c>
      <c r="H12" s="45">
        <v>44196</v>
      </c>
      <c r="I12" s="46" t="s">
        <v>195</v>
      </c>
      <c r="J12" s="41" t="s">
        <v>196</v>
      </c>
      <c r="K12">
        <v>2506</v>
      </c>
    </row>
    <row r="19" spans="4:8" ht="15" thickBot="1" x14ac:dyDescent="0.35"/>
    <row r="20" spans="4:8" ht="15" x14ac:dyDescent="0.3">
      <c r="D20" s="53"/>
      <c r="G20" s="102"/>
      <c r="H20" s="98"/>
    </row>
    <row r="21" spans="4:8" ht="15" x14ac:dyDescent="0.3">
      <c r="D21" s="53"/>
      <c r="G21" s="96"/>
      <c r="H21" s="97"/>
    </row>
    <row r="22" spans="4:8" ht="15.6" thickBot="1" x14ac:dyDescent="0.35">
      <c r="D22" s="53"/>
      <c r="G22" s="99"/>
      <c r="H22" s="100"/>
    </row>
    <row r="23" spans="4:8" x14ac:dyDescent="0.3">
      <c r="D23" s="53"/>
    </row>
    <row r="24" spans="4:8" x14ac:dyDescent="0.3">
      <c r="D24" s="53"/>
    </row>
    <row r="25" spans="4:8" x14ac:dyDescent="0.3">
      <c r="D25" s="53"/>
    </row>
    <row r="26" spans="4:8" x14ac:dyDescent="0.3">
      <c r="D26" s="53"/>
    </row>
    <row r="27" spans="4:8" x14ac:dyDescent="0.3">
      <c r="D27" s="53"/>
    </row>
    <row r="28" spans="4:8" x14ac:dyDescent="0.3">
      <c r="D28" s="53"/>
    </row>
    <row r="29" spans="4:8" x14ac:dyDescent="0.3">
      <c r="D29" s="53"/>
    </row>
    <row r="30" spans="4:8" x14ac:dyDescent="0.3">
      <c r="D30" s="53"/>
    </row>
    <row r="31" spans="4:8" x14ac:dyDescent="0.3">
      <c r="D31" s="53"/>
    </row>
    <row r="32" spans="4:8" x14ac:dyDescent="0.3">
      <c r="D32" s="53"/>
    </row>
  </sheetData>
  <sheetProtection algorithmName="SHA-512" hashValue="JjkRTzHgcQOFJy5LUqeCVs3ohum4OPbVT13aDUpNkGfOivg/w0lWeflXSha5cm4kWPUD3o3cU3gSEPlEJzVwSg==" saltValue="wYcmApN9t524R82xUXj33g==" spinCount="100000" sheet="1" objects="1" scenarios="1"/>
  <sortState ref="A4:O12">
    <sortCondition descending="1" ref="C4:C12"/>
  </sortState>
  <mergeCells count="1">
    <mergeCell ref="G3:H3"/>
  </mergeCells>
  <hyperlinks>
    <hyperlink ref="G2" r:id="rId1" display="https://www.ofx.com/en-gb/forex-news/historical-exchange-rates/yearly-average-rates/"/>
    <hyperlink ref="I4" r:id="rId2"/>
    <hyperlink ref="G4" r:id="rId3"/>
    <hyperlink ref="I5" r:id="rId4"/>
    <hyperlink ref="G5" r:id="rId5" location="tabs_content--2021"/>
    <hyperlink ref="G6" r:id="rId6"/>
    <hyperlink ref="I6" r:id="rId7"/>
    <hyperlink ref="G10" r:id="rId8"/>
    <hyperlink ref="I10" r:id="rId9"/>
    <hyperlink ref="G8" r:id="rId10"/>
    <hyperlink ref="I8" r:id="rId11" location="i6261866521954ef19f64de03269f40a7_136"/>
    <hyperlink ref="G7" r:id="rId12"/>
    <hyperlink ref="I7" r:id="rId13"/>
    <hyperlink ref="O11" r:id="rId14" display="https://s22.q4cdn.com/826641620/files/doc_financials/2020/q4/FINAL-Q4'20-TWTR-Shareholder-Letter.pdf"/>
    <hyperlink ref="N11" r:id="rId15" display="https://s22.q4cdn.com/826641620/files/doc_financials/2020/q3/Q3-2020-Shareholder-Letter.pdf"/>
    <hyperlink ref="M11" r:id="rId16" display="https://s22.q4cdn.com/826641620/files/doc_financials/2020/q2/Q2-2020-Shareholder-Letter.pdf"/>
    <hyperlink ref="L11" r:id="rId17" display="https://s22.q4cdn.com/826641620/files/doc_financials/2020/q1/Q1-2020-Shareholder-Letter.pdf"/>
    <hyperlink ref="G11" r:id="rId18"/>
    <hyperlink ref="I11" r:id="rId19"/>
    <hyperlink ref="G12" r:id="rId20"/>
    <hyperlink ref="I12" r:id="rId21"/>
    <hyperlink ref="I9" r:id="rId2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L21" sqref="L21"/>
    </sheetView>
  </sheetViews>
  <sheetFormatPr defaultRowHeight="14.4" x14ac:dyDescent="0.3"/>
  <cols>
    <col min="1" max="1" width="18.44140625" customWidth="1"/>
  </cols>
  <sheetData>
    <row r="1" spans="1:2" x14ac:dyDescent="0.3">
      <c r="A1" s="51" t="s">
        <v>209</v>
      </c>
      <c r="B1" s="51"/>
    </row>
    <row r="2" spans="1:2" x14ac:dyDescent="0.3">
      <c r="A2" s="51" t="s">
        <v>202</v>
      </c>
      <c r="B2" s="51" t="s">
        <v>203</v>
      </c>
    </row>
    <row r="3" spans="1:2" x14ac:dyDescent="0.3">
      <c r="A3" s="40" t="s">
        <v>208</v>
      </c>
      <c r="B3" s="22">
        <v>0.92549999999999999</v>
      </c>
    </row>
    <row r="4" spans="1:2" x14ac:dyDescent="0.3">
      <c r="A4" s="40" t="s">
        <v>207</v>
      </c>
      <c r="B4" s="22">
        <v>4.9599999999999998E-2</v>
      </c>
    </row>
    <row r="5" spans="1:2" x14ac:dyDescent="0.3">
      <c r="A5" s="40" t="s">
        <v>214</v>
      </c>
      <c r="B5" s="22">
        <v>1.26E-2</v>
      </c>
    </row>
    <row r="6" spans="1:2" x14ac:dyDescent="0.3">
      <c r="A6" s="40" t="s">
        <v>205</v>
      </c>
      <c r="B6" s="22">
        <v>7.0000000000000001E-3</v>
      </c>
    </row>
    <row r="7" spans="1:2" s="40" customFormat="1" x14ac:dyDescent="0.3">
      <c r="A7" s="40" t="s">
        <v>204</v>
      </c>
      <c r="B7" s="22">
        <v>5.1999999999999998E-3</v>
      </c>
    </row>
    <row r="8" spans="1:2" s="40" customFormat="1" x14ac:dyDescent="0.3">
      <c r="B8" s="52">
        <f>SUM(B3:B7)</f>
        <v>0.99990000000000001</v>
      </c>
    </row>
    <row r="9" spans="1:2" s="40" customFormat="1" x14ac:dyDescent="0.3">
      <c r="A9" s="55" t="s">
        <v>220</v>
      </c>
    </row>
    <row r="10" spans="1:2" x14ac:dyDescent="0.3">
      <c r="A10" s="40" t="s">
        <v>210</v>
      </c>
      <c r="B10" s="40">
        <v>0.34</v>
      </c>
    </row>
    <row r="11" spans="1:2" x14ac:dyDescent="0.3">
      <c r="A11" s="40" t="s">
        <v>211</v>
      </c>
      <c r="B11" s="40">
        <v>0.04</v>
      </c>
    </row>
    <row r="12" spans="1:2" x14ac:dyDescent="0.3">
      <c r="A12" s="40" t="s">
        <v>206</v>
      </c>
      <c r="B12" s="40">
        <v>0.02</v>
      </c>
    </row>
    <row r="13" spans="1:2" x14ac:dyDescent="0.3">
      <c r="A13" s="40" t="s">
        <v>215</v>
      </c>
      <c r="B13" s="40">
        <v>0.02</v>
      </c>
    </row>
    <row r="14" spans="1:2" x14ac:dyDescent="0.3">
      <c r="A14" s="40" t="s">
        <v>216</v>
      </c>
      <c r="B14" s="40">
        <v>0.03</v>
      </c>
    </row>
    <row r="15" spans="1:2" x14ac:dyDescent="0.3">
      <c r="A15" s="40" t="s">
        <v>217</v>
      </c>
      <c r="B15" s="40">
        <v>0.01</v>
      </c>
    </row>
    <row r="16" spans="1:2" x14ac:dyDescent="0.3">
      <c r="A16" s="40" t="s">
        <v>218</v>
      </c>
      <c r="B16" s="40">
        <v>0.01</v>
      </c>
    </row>
    <row r="17" spans="1:2" x14ac:dyDescent="0.3">
      <c r="A17" s="40" t="s">
        <v>219</v>
      </c>
      <c r="B17" s="40">
        <v>0.01</v>
      </c>
    </row>
    <row r="18" spans="1:2" x14ac:dyDescent="0.3">
      <c r="A18" s="40" t="s">
        <v>204</v>
      </c>
      <c r="B18" s="40">
        <v>0.04</v>
      </c>
    </row>
    <row r="19" spans="1:2" s="40" customFormat="1" x14ac:dyDescent="0.3"/>
    <row r="20" spans="1:2" x14ac:dyDescent="0.3">
      <c r="A20" t="s">
        <v>213</v>
      </c>
      <c r="B20" s="46" t="s">
        <v>212</v>
      </c>
    </row>
  </sheetData>
  <sheetProtection algorithmName="SHA-512" hashValue="A0jEsilgiB26Z7XQ+4QnCM5BfaqqyXdHmkHzzUlp3QveRiqOjqgVimnp0SgwAx9L02j+lPko1QjvWHKIoWJ1cg==" saltValue="NWPBZiR8BOj7VFg2KTKCxQ==" spinCount="100000" sheet="1" objects="1" scenarios="1"/>
  <hyperlinks>
    <hyperlink ref="B20" r:id="rId1" location="monthly-202002-202102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workbookViewId="0">
      <selection activeCell="J26" sqref="J26"/>
    </sheetView>
  </sheetViews>
  <sheetFormatPr defaultRowHeight="14.4" x14ac:dyDescent="0.3"/>
  <cols>
    <col min="1" max="1" width="22" bestFit="1" customWidth="1"/>
    <col min="2" max="2" width="18.44140625" customWidth="1"/>
    <col min="3" max="4" width="20.33203125" bestFit="1" customWidth="1"/>
    <col min="5" max="6" width="10.5546875" bestFit="1" customWidth="1"/>
    <col min="7" max="7" width="14.44140625" bestFit="1" customWidth="1"/>
    <col min="8" max="8" width="10.5546875" bestFit="1" customWidth="1"/>
    <col min="9" max="9" width="9.5546875" bestFit="1" customWidth="1"/>
    <col min="12" max="12" width="26.109375" bestFit="1" customWidth="1"/>
    <col min="13" max="15" width="15.6640625" customWidth="1"/>
  </cols>
  <sheetData>
    <row r="2" spans="1:15" x14ac:dyDescent="0.3">
      <c r="A2" s="51" t="s">
        <v>244</v>
      </c>
    </row>
    <row r="3" spans="1:15" x14ac:dyDescent="0.3">
      <c r="A3" s="66" t="s">
        <v>221</v>
      </c>
      <c r="B3" s="70" t="s">
        <v>243</v>
      </c>
      <c r="C3" s="70" t="s">
        <v>358</v>
      </c>
      <c r="D3" s="67" t="s">
        <v>236</v>
      </c>
      <c r="E3" s="40"/>
      <c r="F3" s="20" t="s">
        <v>131</v>
      </c>
      <c r="G3" s="46" t="s">
        <v>245</v>
      </c>
      <c r="H3" s="40"/>
      <c r="I3" s="40"/>
      <c r="N3" s="66" t="s">
        <v>131</v>
      </c>
      <c r="O3" s="95" t="s">
        <v>233</v>
      </c>
    </row>
    <row r="4" spans="1:15" x14ac:dyDescent="0.3">
      <c r="A4" s="42" t="s">
        <v>153</v>
      </c>
      <c r="B4" s="69">
        <v>0.76</v>
      </c>
      <c r="C4" s="93">
        <f t="shared" ref="C4:C14" si="0">$G$9*B4</f>
        <v>22844507.994000003</v>
      </c>
      <c r="D4" s="61" t="s">
        <v>257</v>
      </c>
      <c r="F4" s="40"/>
      <c r="G4" s="40" t="s">
        <v>353</v>
      </c>
      <c r="L4" s="60" t="s">
        <v>234</v>
      </c>
      <c r="M4" s="68"/>
      <c r="N4" s="68"/>
      <c r="O4" s="73"/>
    </row>
    <row r="5" spans="1:15" x14ac:dyDescent="0.3">
      <c r="A5" s="42" t="s">
        <v>155</v>
      </c>
      <c r="B5" s="69">
        <v>0.37</v>
      </c>
      <c r="C5" s="54">
        <f t="shared" si="0"/>
        <v>11121668.365500001</v>
      </c>
      <c r="D5" s="61" t="s">
        <v>258</v>
      </c>
      <c r="G5" s="55" t="s">
        <v>259</v>
      </c>
      <c r="L5" s="60" t="s">
        <v>221</v>
      </c>
      <c r="M5" s="68" t="s">
        <v>235</v>
      </c>
      <c r="N5" s="68" t="s">
        <v>239</v>
      </c>
      <c r="O5" s="73" t="s">
        <v>236</v>
      </c>
    </row>
    <row r="6" spans="1:15" x14ac:dyDescent="0.3">
      <c r="A6" s="42" t="s">
        <v>227</v>
      </c>
      <c r="B6" s="69">
        <v>0.31</v>
      </c>
      <c r="C6" s="54">
        <f t="shared" si="0"/>
        <v>9318154.5765000004</v>
      </c>
      <c r="D6" s="61" t="s">
        <v>257</v>
      </c>
      <c r="G6" s="51" t="s">
        <v>246</v>
      </c>
      <c r="L6" s="74" t="s">
        <v>153</v>
      </c>
      <c r="M6" s="69">
        <v>0.65</v>
      </c>
      <c r="N6" s="69">
        <v>0.24</v>
      </c>
      <c r="O6" s="61" t="s">
        <v>153</v>
      </c>
    </row>
    <row r="7" spans="1:15" x14ac:dyDescent="0.3">
      <c r="A7" s="42" t="s">
        <v>223</v>
      </c>
      <c r="B7" s="69">
        <v>0.3</v>
      </c>
      <c r="C7" s="54">
        <f t="shared" si="0"/>
        <v>9017568.9450000003</v>
      </c>
      <c r="D7" s="61" t="s">
        <v>257</v>
      </c>
      <c r="L7" s="74" t="s">
        <v>155</v>
      </c>
      <c r="M7" s="69">
        <v>0.28999999999999998</v>
      </c>
      <c r="N7" s="69">
        <v>0.14000000000000001</v>
      </c>
      <c r="O7" s="61" t="s">
        <v>155</v>
      </c>
    </row>
    <row r="8" spans="1:15" s="80" customFormat="1" x14ac:dyDescent="0.3">
      <c r="A8" s="42" t="s">
        <v>222</v>
      </c>
      <c r="B8" s="69">
        <v>0.17</v>
      </c>
      <c r="C8" s="54">
        <f t="shared" si="0"/>
        <v>5109955.7355000004</v>
      </c>
      <c r="D8" s="61" t="s">
        <v>241</v>
      </c>
      <c r="E8"/>
      <c r="F8"/>
      <c r="G8" s="82">
        <v>66796807</v>
      </c>
      <c r="H8" s="46" t="s">
        <v>352</v>
      </c>
      <c r="I8"/>
      <c r="L8" s="74" t="s">
        <v>237</v>
      </c>
      <c r="M8" s="69">
        <v>0.51</v>
      </c>
      <c r="N8" s="69">
        <v>7.0000000000000007E-2</v>
      </c>
      <c r="O8" s="61" t="s">
        <v>240</v>
      </c>
    </row>
    <row r="9" spans="1:15" s="80" customFormat="1" x14ac:dyDescent="0.3">
      <c r="A9" s="42" t="s">
        <v>228</v>
      </c>
      <c r="B9" s="69">
        <v>0.1</v>
      </c>
      <c r="C9" s="54">
        <f t="shared" si="0"/>
        <v>3005856.3150000004</v>
      </c>
      <c r="D9" s="61" t="s">
        <v>247</v>
      </c>
      <c r="E9"/>
      <c r="F9"/>
      <c r="G9" s="4">
        <f>G8*0.45</f>
        <v>30058563.150000002</v>
      </c>
      <c r="H9" t="s">
        <v>251</v>
      </c>
      <c r="I9"/>
      <c r="L9" s="74" t="s">
        <v>223</v>
      </c>
      <c r="M9" s="69">
        <v>0.56000000000000005</v>
      </c>
      <c r="N9" s="69">
        <v>7.0000000000000007E-2</v>
      </c>
      <c r="O9" s="61" t="s">
        <v>153</v>
      </c>
    </row>
    <row r="10" spans="1:15" s="80" customFormat="1" x14ac:dyDescent="0.3">
      <c r="A10" s="42" t="s">
        <v>229</v>
      </c>
      <c r="B10" s="69">
        <v>0.06</v>
      </c>
      <c r="C10" s="54">
        <f t="shared" si="0"/>
        <v>1803513.7890000001</v>
      </c>
      <c r="D10" s="61" t="s">
        <v>248</v>
      </c>
      <c r="E10"/>
      <c r="F10"/>
      <c r="G10"/>
      <c r="H10"/>
      <c r="I10"/>
      <c r="L10" s="74" t="s">
        <v>238</v>
      </c>
      <c r="M10" s="69">
        <v>0.46</v>
      </c>
      <c r="N10" s="69">
        <v>0.05</v>
      </c>
      <c r="O10" s="61" t="s">
        <v>153</v>
      </c>
    </row>
    <row r="11" spans="1:15" s="80" customFormat="1" x14ac:dyDescent="0.3">
      <c r="A11" s="42" t="s">
        <v>157</v>
      </c>
      <c r="B11" s="69">
        <v>0.03</v>
      </c>
      <c r="C11" s="54">
        <f t="shared" si="0"/>
        <v>901756.89450000005</v>
      </c>
      <c r="D11" s="61" t="s">
        <v>197</v>
      </c>
      <c r="E11"/>
      <c r="F11" s="20" t="s">
        <v>131</v>
      </c>
      <c r="G11" s="46" t="s">
        <v>252</v>
      </c>
      <c r="H11"/>
      <c r="I11"/>
      <c r="L11" s="75" t="s">
        <v>227</v>
      </c>
      <c r="M11" s="71">
        <v>0.3</v>
      </c>
      <c r="N11" s="71">
        <v>0.03</v>
      </c>
      <c r="O11" s="63" t="s">
        <v>153</v>
      </c>
    </row>
    <row r="12" spans="1:15" s="80" customFormat="1" x14ac:dyDescent="0.3">
      <c r="A12" s="42" t="s">
        <v>230</v>
      </c>
      <c r="B12" s="69">
        <v>0.02</v>
      </c>
      <c r="C12" s="54">
        <f t="shared" si="0"/>
        <v>601171.26300000004</v>
      </c>
      <c r="D12" s="61" t="s">
        <v>249</v>
      </c>
      <c r="E12"/>
      <c r="F12" t="s">
        <v>253</v>
      </c>
      <c r="G12"/>
      <c r="H12"/>
      <c r="I12"/>
      <c r="J12" s="52">
        <v>0.42</v>
      </c>
    </row>
    <row r="13" spans="1:15" s="80" customFormat="1" x14ac:dyDescent="0.3">
      <c r="A13" s="42" t="s">
        <v>231</v>
      </c>
      <c r="B13" s="69">
        <v>0.02</v>
      </c>
      <c r="C13" s="54">
        <f t="shared" si="0"/>
        <v>601171.26300000004</v>
      </c>
      <c r="D13" s="61" t="s">
        <v>250</v>
      </c>
      <c r="E13"/>
      <c r="F13" t="s">
        <v>254</v>
      </c>
      <c r="G13"/>
      <c r="H13"/>
      <c r="I13"/>
      <c r="J13" s="52">
        <v>0.23</v>
      </c>
    </row>
    <row r="14" spans="1:15" x14ac:dyDescent="0.3">
      <c r="A14" s="62" t="s">
        <v>232</v>
      </c>
      <c r="B14" s="71">
        <v>0.02</v>
      </c>
      <c r="C14" s="72">
        <f t="shared" si="0"/>
        <v>601171.26300000004</v>
      </c>
      <c r="D14" s="63"/>
      <c r="F14" t="s">
        <v>255</v>
      </c>
      <c r="J14" s="52">
        <v>0.28999999999999998</v>
      </c>
      <c r="M14" s="94"/>
    </row>
    <row r="15" spans="1:15" x14ac:dyDescent="0.3">
      <c r="F15" t="s">
        <v>256</v>
      </c>
      <c r="J15" s="52">
        <v>0.06</v>
      </c>
    </row>
    <row r="17" spans="1:9" s="40" customFormat="1" x14ac:dyDescent="0.3"/>
    <row r="19" spans="1:9" x14ac:dyDescent="0.3">
      <c r="A19" s="51" t="s">
        <v>315</v>
      </c>
      <c r="B19" s="51"/>
      <c r="C19" s="20" t="s">
        <v>131</v>
      </c>
      <c r="D19" s="46" t="s">
        <v>226</v>
      </c>
    </row>
    <row r="20" spans="1:9" x14ac:dyDescent="0.3">
      <c r="C20" t="s">
        <v>242</v>
      </c>
    </row>
    <row r="22" spans="1:9" ht="15" thickBot="1" x14ac:dyDescent="0.35">
      <c r="B22" s="57" t="s">
        <v>153</v>
      </c>
      <c r="C22" s="57" t="s">
        <v>223</v>
      </c>
      <c r="D22" s="57" t="s">
        <v>227</v>
      </c>
      <c r="E22" s="57" t="s">
        <v>155</v>
      </c>
      <c r="F22" s="57" t="s">
        <v>224</v>
      </c>
      <c r="G22" s="57" t="s">
        <v>157</v>
      </c>
      <c r="H22" s="57" t="s">
        <v>222</v>
      </c>
      <c r="I22" s="58" t="s">
        <v>225</v>
      </c>
    </row>
    <row r="23" spans="1:9" x14ac:dyDescent="0.3">
      <c r="A23" t="s">
        <v>302</v>
      </c>
      <c r="B23">
        <v>42.6</v>
      </c>
      <c r="C23">
        <v>27.4</v>
      </c>
      <c r="D23">
        <v>28.4</v>
      </c>
      <c r="E23">
        <v>24.3</v>
      </c>
      <c r="F23">
        <v>15.5</v>
      </c>
      <c r="G23">
        <v>5.4</v>
      </c>
      <c r="H23">
        <v>11.8</v>
      </c>
      <c r="I23">
        <v>0.2</v>
      </c>
    </row>
    <row r="24" spans="1:9" x14ac:dyDescent="0.3">
      <c r="A24" t="s">
        <v>303</v>
      </c>
      <c r="B24">
        <v>42.5</v>
      </c>
      <c r="C24">
        <v>27.8</v>
      </c>
      <c r="D24">
        <v>28.2</v>
      </c>
      <c r="E24">
        <v>23.7</v>
      </c>
      <c r="F24">
        <v>15.1</v>
      </c>
      <c r="G24">
        <v>6.2</v>
      </c>
      <c r="H24">
        <v>11.3</v>
      </c>
      <c r="I24">
        <v>0.1</v>
      </c>
    </row>
    <row r="25" spans="1:9" x14ac:dyDescent="0.3">
      <c r="A25" s="80" t="s">
        <v>304</v>
      </c>
      <c r="B25">
        <v>42.4</v>
      </c>
      <c r="C25">
        <v>29.9</v>
      </c>
      <c r="D25">
        <v>28.6</v>
      </c>
      <c r="E25">
        <v>26.6</v>
      </c>
      <c r="F25">
        <v>15</v>
      </c>
      <c r="G25">
        <v>9</v>
      </c>
      <c r="H25">
        <v>11.3</v>
      </c>
      <c r="I25">
        <v>4.5999999999999996</v>
      </c>
    </row>
    <row r="26" spans="1:9" x14ac:dyDescent="0.3">
      <c r="A26" s="80" t="s">
        <v>305</v>
      </c>
      <c r="B26">
        <v>43.4</v>
      </c>
      <c r="C26">
        <v>31</v>
      </c>
      <c r="D26">
        <v>28.7</v>
      </c>
      <c r="E26">
        <v>26.3</v>
      </c>
      <c r="F26">
        <v>17.399999999999999</v>
      </c>
      <c r="G26">
        <v>12.9</v>
      </c>
      <c r="H26">
        <v>11.4</v>
      </c>
      <c r="I26">
        <v>4</v>
      </c>
    </row>
    <row r="27" spans="1:9" x14ac:dyDescent="0.3">
      <c r="A27" s="80" t="s">
        <v>306</v>
      </c>
      <c r="B27">
        <v>43.6</v>
      </c>
      <c r="C27">
        <v>30.6</v>
      </c>
      <c r="D27">
        <v>28.7</v>
      </c>
      <c r="E27">
        <v>25.5</v>
      </c>
      <c r="F27">
        <v>18.600000000000001</v>
      </c>
      <c r="G27">
        <v>12.7</v>
      </c>
      <c r="H27">
        <v>10.7</v>
      </c>
      <c r="I27">
        <v>2.1</v>
      </c>
    </row>
    <row r="28" spans="1:9" x14ac:dyDescent="0.3">
      <c r="A28" s="80" t="s">
        <v>307</v>
      </c>
      <c r="B28">
        <v>43.4</v>
      </c>
      <c r="C28">
        <v>30.2</v>
      </c>
      <c r="D28">
        <v>28.2</v>
      </c>
      <c r="E28">
        <v>25.1</v>
      </c>
      <c r="F28">
        <v>18.100000000000001</v>
      </c>
      <c r="G28">
        <v>11.8</v>
      </c>
      <c r="H28">
        <v>10.6</v>
      </c>
      <c r="I28">
        <v>1</v>
      </c>
    </row>
    <row r="29" spans="1:9" x14ac:dyDescent="0.3">
      <c r="A29" s="80" t="s">
        <v>308</v>
      </c>
      <c r="B29">
        <v>43.6</v>
      </c>
      <c r="C29">
        <v>30.7</v>
      </c>
      <c r="D29">
        <v>28</v>
      </c>
      <c r="E29">
        <v>23.4</v>
      </c>
      <c r="F29">
        <v>17.399999999999999</v>
      </c>
      <c r="G29">
        <v>11.3</v>
      </c>
      <c r="H29">
        <v>10.3</v>
      </c>
      <c r="I29">
        <v>0.8</v>
      </c>
    </row>
    <row r="30" spans="1:9" x14ac:dyDescent="0.3">
      <c r="A30" s="80" t="s">
        <v>309</v>
      </c>
      <c r="B30">
        <v>43.7</v>
      </c>
      <c r="C30">
        <v>30.7</v>
      </c>
      <c r="D30">
        <v>27.6</v>
      </c>
      <c r="E30">
        <v>23.3</v>
      </c>
      <c r="F30">
        <v>16.2</v>
      </c>
      <c r="G30">
        <v>11.8</v>
      </c>
      <c r="H30">
        <v>10.5</v>
      </c>
      <c r="I30">
        <v>0.8</v>
      </c>
    </row>
    <row r="31" spans="1:9" x14ac:dyDescent="0.3">
      <c r="A31" s="80" t="s">
        <v>310</v>
      </c>
      <c r="B31">
        <v>43.3</v>
      </c>
      <c r="C31">
        <v>30.4</v>
      </c>
      <c r="D31">
        <v>27.4</v>
      </c>
      <c r="E31">
        <v>22.6</v>
      </c>
      <c r="F31">
        <v>15.6</v>
      </c>
      <c r="G31">
        <v>11.5</v>
      </c>
      <c r="H31">
        <v>10.1</v>
      </c>
      <c r="I31">
        <v>0.7</v>
      </c>
    </row>
    <row r="32" spans="1:9" x14ac:dyDescent="0.3">
      <c r="A32" s="80" t="s">
        <v>311</v>
      </c>
      <c r="B32">
        <v>42.1</v>
      </c>
      <c r="C32">
        <v>30.8</v>
      </c>
      <c r="D32">
        <v>28.5</v>
      </c>
      <c r="E32">
        <v>22.5</v>
      </c>
      <c r="F32">
        <v>16.5</v>
      </c>
      <c r="G32">
        <v>11.3</v>
      </c>
      <c r="H32">
        <v>10.199999999999999</v>
      </c>
      <c r="I32">
        <v>0.5</v>
      </c>
    </row>
    <row r="33" spans="1:9" x14ac:dyDescent="0.3">
      <c r="A33" s="80" t="s">
        <v>312</v>
      </c>
      <c r="B33">
        <v>41.2</v>
      </c>
      <c r="C33">
        <v>31.2</v>
      </c>
      <c r="D33">
        <v>28.1</v>
      </c>
      <c r="E33">
        <v>21.2</v>
      </c>
      <c r="F33">
        <v>16.5</v>
      </c>
      <c r="G33">
        <v>11.7</v>
      </c>
      <c r="H33">
        <v>10</v>
      </c>
      <c r="I33">
        <v>0.7</v>
      </c>
    </row>
    <row r="34" spans="1:9" ht="15" thickBot="1" x14ac:dyDescent="0.35">
      <c r="A34" s="80" t="s">
        <v>313</v>
      </c>
      <c r="B34">
        <v>40.799999999999997</v>
      </c>
      <c r="C34">
        <v>31.3</v>
      </c>
      <c r="D34">
        <v>28.1</v>
      </c>
      <c r="E34">
        <v>20.399999999999999</v>
      </c>
      <c r="F34">
        <v>16.3</v>
      </c>
      <c r="G34">
        <v>11.4</v>
      </c>
      <c r="H34">
        <v>9.8000000000000007</v>
      </c>
      <c r="I34">
        <v>0.6</v>
      </c>
    </row>
    <row r="35" spans="1:9" ht="15" thickBot="1" x14ac:dyDescent="0.35">
      <c r="A35" s="86" t="s">
        <v>314</v>
      </c>
      <c r="B35" s="87">
        <f>AVERAGE(B23:B34)</f>
        <v>42.716666666666669</v>
      </c>
      <c r="C35" s="87">
        <f t="shared" ref="C35:I35" si="1">AVERAGE(C23:C34)</f>
        <v>30.166666666666661</v>
      </c>
      <c r="D35" s="87">
        <f t="shared" si="1"/>
        <v>28.208333333333332</v>
      </c>
      <c r="E35" s="87">
        <f t="shared" si="1"/>
        <v>23.741666666666664</v>
      </c>
      <c r="F35" s="87">
        <f t="shared" si="1"/>
        <v>16.516666666666666</v>
      </c>
      <c r="G35" s="87">
        <f t="shared" si="1"/>
        <v>10.583333333333334</v>
      </c>
      <c r="H35" s="87">
        <f t="shared" si="1"/>
        <v>10.666666666666666</v>
      </c>
      <c r="I35" s="88">
        <f t="shared" si="1"/>
        <v>1.3416666666666666</v>
      </c>
    </row>
  </sheetData>
  <sheetProtection algorithmName="SHA-512" hashValue="CcYjUHRtXZJsqcIqtq6PMrArFV3kQxW2kYTrRgHqUe77hs2oyGhxmSDBJkWFRJnNXOSW6NgDPlQQVyWlOVzsuQ==" saltValue="561mfbqwKaAf+7d7ZATHFA==" spinCount="100000" sheet="1" objects="1" scenarios="1"/>
  <sortState ref="L6:O11">
    <sortCondition descending="1" ref="N6:N11"/>
  </sortState>
  <hyperlinks>
    <hyperlink ref="D19" r:id="rId1"/>
    <hyperlink ref="O3" r:id="rId2"/>
    <hyperlink ref="G3" r:id="rId3"/>
    <hyperlink ref="G11" r:id="rId4"/>
    <hyperlink ref="H8" r:id="rId5"/>
  </hyperlinks>
  <pageMargins left="0.7" right="0.7" top="0.75" bottom="0.75" header="0.3" footer="0.3"/>
  <pageSetup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activeCell="H7" sqref="H7"/>
    </sheetView>
  </sheetViews>
  <sheetFormatPr defaultRowHeight="14.4" x14ac:dyDescent="0.3"/>
  <cols>
    <col min="1" max="1" width="30.6640625" customWidth="1"/>
    <col min="3" max="4" width="9.109375" style="40"/>
    <col min="5" max="5" width="30.6640625" customWidth="1"/>
    <col min="7" max="8" width="9.109375" style="40"/>
    <col min="9" max="9" width="30.6640625" customWidth="1"/>
    <col min="11" max="12" width="9.109375" style="40"/>
    <col min="13" max="13" width="30.6640625" customWidth="1"/>
    <col min="15" max="16" width="9.109375" style="40"/>
    <col min="17" max="17" width="30.6640625" customWidth="1"/>
  </cols>
  <sheetData>
    <row r="1" spans="1:19" x14ac:dyDescent="0.3">
      <c r="A1" s="51" t="s">
        <v>296</v>
      </c>
    </row>
    <row r="2" spans="1:19" x14ac:dyDescent="0.3">
      <c r="A2" t="s">
        <v>131</v>
      </c>
      <c r="B2" s="46" t="s">
        <v>297</v>
      </c>
      <c r="C2" s="46"/>
      <c r="D2" s="46"/>
    </row>
    <row r="4" spans="1:19" x14ac:dyDescent="0.3">
      <c r="A4" t="s">
        <v>153</v>
      </c>
      <c r="B4" t="s">
        <v>73</v>
      </c>
      <c r="C4" s="40" t="s">
        <v>130</v>
      </c>
      <c r="E4" t="s">
        <v>155</v>
      </c>
      <c r="F4" t="s">
        <v>73</v>
      </c>
      <c r="G4" s="40" t="s">
        <v>130</v>
      </c>
      <c r="I4" t="s">
        <v>227</v>
      </c>
      <c r="J4" t="s">
        <v>73</v>
      </c>
      <c r="K4" s="40" t="s">
        <v>130</v>
      </c>
      <c r="M4" t="s">
        <v>156</v>
      </c>
      <c r="N4" t="s">
        <v>260</v>
      </c>
      <c r="O4" s="40" t="s">
        <v>130</v>
      </c>
      <c r="Q4" t="s">
        <v>237</v>
      </c>
      <c r="R4" t="s">
        <v>73</v>
      </c>
      <c r="S4" t="s">
        <v>130</v>
      </c>
    </row>
    <row r="5" spans="1:19" x14ac:dyDescent="0.3">
      <c r="B5" s="49">
        <v>700</v>
      </c>
      <c r="C5" s="49"/>
      <c r="D5" s="49"/>
      <c r="F5" s="49">
        <v>403</v>
      </c>
      <c r="G5" s="49"/>
      <c r="H5" s="49"/>
      <c r="J5" s="49">
        <v>309</v>
      </c>
      <c r="K5" s="49"/>
      <c r="L5" s="49"/>
      <c r="N5" s="49">
        <v>138</v>
      </c>
      <c r="O5" s="49"/>
      <c r="P5" s="49"/>
      <c r="R5" s="49">
        <v>313</v>
      </c>
    </row>
    <row r="6" spans="1:19" x14ac:dyDescent="0.3">
      <c r="A6" t="s">
        <v>261</v>
      </c>
      <c r="B6">
        <v>362</v>
      </c>
      <c r="C6" s="53">
        <f>B6/$B$5</f>
        <v>0.51714285714285713</v>
      </c>
      <c r="E6" t="s">
        <v>261</v>
      </c>
      <c r="F6">
        <v>201</v>
      </c>
      <c r="G6" s="53">
        <f>F6/$F$5</f>
        <v>0.4987593052109181</v>
      </c>
      <c r="I6" t="s">
        <v>261</v>
      </c>
      <c r="J6">
        <v>119</v>
      </c>
      <c r="K6" s="53">
        <f>J6/$J$5</f>
        <v>0.38511326860841422</v>
      </c>
      <c r="M6" t="s">
        <v>261</v>
      </c>
      <c r="N6">
        <v>46</v>
      </c>
      <c r="O6" s="53">
        <f>N6/$N$5</f>
        <v>0.33333333333333331</v>
      </c>
      <c r="Q6" t="s">
        <v>261</v>
      </c>
      <c r="R6">
        <v>70</v>
      </c>
      <c r="S6" s="53">
        <f>R6/$R$5</f>
        <v>0.22364217252396165</v>
      </c>
    </row>
    <row r="7" spans="1:19" x14ac:dyDescent="0.3">
      <c r="A7" t="s">
        <v>262</v>
      </c>
      <c r="B7">
        <v>167</v>
      </c>
      <c r="C7" s="53">
        <f t="shared" ref="C7:C43" si="0">B7/$B$5</f>
        <v>0.23857142857142857</v>
      </c>
      <c r="E7" t="s">
        <v>142</v>
      </c>
      <c r="F7">
        <v>101</v>
      </c>
      <c r="G7" s="53">
        <f t="shared" ref="G7:G39" si="1">F7/$F$5</f>
        <v>0.25062034739454092</v>
      </c>
      <c r="I7" t="s">
        <v>142</v>
      </c>
      <c r="J7">
        <v>62</v>
      </c>
      <c r="K7" s="53">
        <f t="shared" ref="K7:K41" si="2">J7/$J$5</f>
        <v>0.20064724919093851</v>
      </c>
      <c r="M7" t="s">
        <v>264</v>
      </c>
      <c r="N7">
        <v>39</v>
      </c>
      <c r="O7" s="53">
        <f t="shared" ref="O7:O41" si="3">N7/$N$5</f>
        <v>0.28260869565217389</v>
      </c>
      <c r="Q7" t="s">
        <v>142</v>
      </c>
      <c r="R7">
        <v>34</v>
      </c>
      <c r="S7" s="53">
        <f t="shared" ref="S7:S41" si="4">R7/$R$5</f>
        <v>0.10862619808306709</v>
      </c>
    </row>
    <row r="8" spans="1:19" x14ac:dyDescent="0.3">
      <c r="A8" t="s">
        <v>142</v>
      </c>
      <c r="B8">
        <v>155</v>
      </c>
      <c r="C8" s="53">
        <f t="shared" si="0"/>
        <v>0.22142857142857142</v>
      </c>
      <c r="D8" s="76"/>
      <c r="E8" t="s">
        <v>262</v>
      </c>
      <c r="F8">
        <v>69</v>
      </c>
      <c r="G8" s="53">
        <f t="shared" si="1"/>
        <v>0.17121588089330025</v>
      </c>
      <c r="I8" t="s">
        <v>262</v>
      </c>
      <c r="J8">
        <v>55</v>
      </c>
      <c r="K8" s="53">
        <f t="shared" si="2"/>
        <v>0.17799352750809061</v>
      </c>
      <c r="M8" t="s">
        <v>265</v>
      </c>
      <c r="N8">
        <v>29</v>
      </c>
      <c r="O8" s="53">
        <f t="shared" si="3"/>
        <v>0.21014492753623187</v>
      </c>
      <c r="Q8" t="s">
        <v>264</v>
      </c>
      <c r="R8">
        <v>28</v>
      </c>
      <c r="S8" s="53">
        <f t="shared" si="4"/>
        <v>8.9456869009584661E-2</v>
      </c>
    </row>
    <row r="9" spans="1:19" x14ac:dyDescent="0.3">
      <c r="A9" t="s">
        <v>263</v>
      </c>
      <c r="B9">
        <v>141</v>
      </c>
      <c r="C9" s="53">
        <f t="shared" si="0"/>
        <v>0.20142857142857143</v>
      </c>
      <c r="E9" t="s">
        <v>268</v>
      </c>
      <c r="F9">
        <v>49</v>
      </c>
      <c r="G9" s="53">
        <f t="shared" si="1"/>
        <v>0.12158808933002481</v>
      </c>
      <c r="I9" t="s">
        <v>237</v>
      </c>
      <c r="J9">
        <v>55</v>
      </c>
      <c r="K9" s="53">
        <f t="shared" si="2"/>
        <v>0.17799352750809061</v>
      </c>
      <c r="M9" t="s">
        <v>263</v>
      </c>
      <c r="N9">
        <v>28</v>
      </c>
      <c r="O9" s="53">
        <f t="shared" si="3"/>
        <v>0.20289855072463769</v>
      </c>
      <c r="Q9" t="s">
        <v>263</v>
      </c>
      <c r="R9">
        <v>27</v>
      </c>
      <c r="S9" s="53">
        <f t="shared" si="4"/>
        <v>8.6261980830670923E-2</v>
      </c>
    </row>
    <row r="10" spans="1:19" x14ac:dyDescent="0.3">
      <c r="A10" t="s">
        <v>264</v>
      </c>
      <c r="B10">
        <v>141</v>
      </c>
      <c r="C10" s="53">
        <f t="shared" si="0"/>
        <v>0.20142857142857143</v>
      </c>
      <c r="E10" t="s">
        <v>266</v>
      </c>
      <c r="F10">
        <v>40</v>
      </c>
      <c r="G10" s="53">
        <f t="shared" si="1"/>
        <v>9.9255583126550875E-2</v>
      </c>
      <c r="I10" t="s">
        <v>264</v>
      </c>
      <c r="J10">
        <v>50</v>
      </c>
      <c r="K10" s="53">
        <f t="shared" si="2"/>
        <v>0.16181229773462782</v>
      </c>
      <c r="M10" t="s">
        <v>142</v>
      </c>
      <c r="N10">
        <v>24</v>
      </c>
      <c r="O10" s="53">
        <f t="shared" si="3"/>
        <v>0.17391304347826086</v>
      </c>
      <c r="Q10" t="s">
        <v>19</v>
      </c>
      <c r="R10">
        <v>19</v>
      </c>
      <c r="S10" s="53">
        <f t="shared" si="4"/>
        <v>6.070287539936102E-2</v>
      </c>
    </row>
    <row r="11" spans="1:19" x14ac:dyDescent="0.3">
      <c r="A11" t="s">
        <v>265</v>
      </c>
      <c r="B11">
        <v>128</v>
      </c>
      <c r="C11" s="53">
        <f t="shared" si="0"/>
        <v>0.18285714285714286</v>
      </c>
      <c r="E11" t="s">
        <v>263</v>
      </c>
      <c r="F11">
        <v>38</v>
      </c>
      <c r="G11" s="53">
        <f t="shared" si="1"/>
        <v>9.4292803970223327E-2</v>
      </c>
      <c r="I11" t="s">
        <v>263</v>
      </c>
      <c r="J11">
        <v>48</v>
      </c>
      <c r="K11" s="53">
        <f t="shared" si="2"/>
        <v>0.1553398058252427</v>
      </c>
      <c r="M11" t="s">
        <v>262</v>
      </c>
      <c r="N11">
        <v>22</v>
      </c>
      <c r="O11" s="53">
        <f t="shared" si="3"/>
        <v>0.15942028985507245</v>
      </c>
      <c r="Q11" t="s">
        <v>262</v>
      </c>
      <c r="R11">
        <v>18</v>
      </c>
      <c r="S11" s="53">
        <f t="shared" si="4"/>
        <v>5.7507987220447282E-2</v>
      </c>
    </row>
    <row r="12" spans="1:19" x14ac:dyDescent="0.3">
      <c r="A12" t="s">
        <v>237</v>
      </c>
      <c r="B12">
        <v>103</v>
      </c>
      <c r="C12" s="53">
        <f t="shared" si="0"/>
        <v>0.14714285714285713</v>
      </c>
      <c r="E12" t="s">
        <v>265</v>
      </c>
      <c r="F12">
        <v>37</v>
      </c>
      <c r="G12" s="53">
        <f t="shared" si="1"/>
        <v>9.1811414392059559E-2</v>
      </c>
      <c r="I12" t="s">
        <v>265</v>
      </c>
      <c r="J12">
        <v>34</v>
      </c>
      <c r="K12" s="53">
        <f t="shared" si="2"/>
        <v>0.11003236245954692</v>
      </c>
      <c r="M12" t="s">
        <v>28</v>
      </c>
      <c r="N12">
        <v>20</v>
      </c>
      <c r="O12" s="53">
        <f t="shared" si="3"/>
        <v>0.14492753623188406</v>
      </c>
      <c r="Q12" t="s">
        <v>266</v>
      </c>
      <c r="R12">
        <v>17</v>
      </c>
      <c r="S12" s="53">
        <f t="shared" si="4"/>
        <v>5.4313099041533544E-2</v>
      </c>
    </row>
    <row r="13" spans="1:19" x14ac:dyDescent="0.3">
      <c r="A13" t="s">
        <v>28</v>
      </c>
      <c r="B13">
        <v>100</v>
      </c>
      <c r="C13" s="53">
        <f t="shared" si="0"/>
        <v>0.14285714285714285</v>
      </c>
      <c r="E13" t="s">
        <v>271</v>
      </c>
      <c r="F13">
        <v>37</v>
      </c>
      <c r="G13" s="53">
        <f t="shared" si="1"/>
        <v>9.1811414392059559E-2</v>
      </c>
      <c r="I13" t="s">
        <v>266</v>
      </c>
      <c r="J13">
        <v>34</v>
      </c>
      <c r="K13" s="53">
        <f t="shared" si="2"/>
        <v>0.11003236245954692</v>
      </c>
      <c r="M13" t="s">
        <v>237</v>
      </c>
      <c r="N13">
        <v>19</v>
      </c>
      <c r="O13" s="53">
        <f t="shared" si="3"/>
        <v>0.13768115942028986</v>
      </c>
      <c r="Q13" t="s">
        <v>271</v>
      </c>
      <c r="R13">
        <v>15</v>
      </c>
      <c r="S13" s="53">
        <f t="shared" si="4"/>
        <v>4.7923322683706068E-2</v>
      </c>
    </row>
    <row r="14" spans="1:19" x14ac:dyDescent="0.3">
      <c r="A14" t="s">
        <v>266</v>
      </c>
      <c r="B14">
        <v>94</v>
      </c>
      <c r="C14" s="53">
        <f t="shared" si="0"/>
        <v>0.13428571428571429</v>
      </c>
      <c r="E14" t="s">
        <v>264</v>
      </c>
      <c r="F14">
        <v>33</v>
      </c>
      <c r="G14" s="53">
        <f t="shared" si="1"/>
        <v>8.1885856079404462E-2</v>
      </c>
      <c r="I14" t="s">
        <v>271</v>
      </c>
      <c r="J14">
        <v>30</v>
      </c>
      <c r="K14" s="53">
        <f t="shared" si="2"/>
        <v>9.7087378640776698E-2</v>
      </c>
      <c r="M14" t="s">
        <v>266</v>
      </c>
      <c r="N14">
        <v>16</v>
      </c>
      <c r="O14" s="53">
        <f t="shared" si="3"/>
        <v>0.11594202898550725</v>
      </c>
      <c r="Q14" t="s">
        <v>265</v>
      </c>
      <c r="R14">
        <v>14</v>
      </c>
      <c r="S14" s="53">
        <f t="shared" si="4"/>
        <v>4.472843450479233E-2</v>
      </c>
    </row>
    <row r="15" spans="1:19" x14ac:dyDescent="0.3">
      <c r="A15" t="s">
        <v>267</v>
      </c>
      <c r="B15">
        <v>91</v>
      </c>
      <c r="C15" s="53">
        <f t="shared" si="0"/>
        <v>0.13</v>
      </c>
      <c r="E15" t="s">
        <v>237</v>
      </c>
      <c r="F15">
        <v>32</v>
      </c>
      <c r="G15" s="53">
        <f t="shared" si="1"/>
        <v>7.9404466501240695E-2</v>
      </c>
      <c r="I15" t="s">
        <v>28</v>
      </c>
      <c r="J15">
        <v>29</v>
      </c>
      <c r="K15" s="53">
        <f t="shared" si="2"/>
        <v>9.3851132686084138E-2</v>
      </c>
      <c r="M15" t="s">
        <v>19</v>
      </c>
      <c r="N15">
        <v>14</v>
      </c>
      <c r="O15" s="53">
        <f t="shared" si="3"/>
        <v>0.10144927536231885</v>
      </c>
      <c r="Q15" t="s">
        <v>268</v>
      </c>
      <c r="R15">
        <v>11</v>
      </c>
      <c r="S15" s="53">
        <f t="shared" si="4"/>
        <v>3.5143769968051117E-2</v>
      </c>
    </row>
    <row r="16" spans="1:19" x14ac:dyDescent="0.3">
      <c r="A16" t="s">
        <v>268</v>
      </c>
      <c r="B16">
        <v>86</v>
      </c>
      <c r="C16" s="53">
        <f t="shared" si="0"/>
        <v>0.12285714285714286</v>
      </c>
      <c r="E16" t="s">
        <v>272</v>
      </c>
      <c r="F16">
        <v>29</v>
      </c>
      <c r="G16" s="53">
        <f t="shared" si="1"/>
        <v>7.1960297766749379E-2</v>
      </c>
      <c r="I16" t="s">
        <v>268</v>
      </c>
      <c r="J16">
        <v>21</v>
      </c>
      <c r="K16" s="53">
        <f t="shared" si="2"/>
        <v>6.7961165048543687E-2</v>
      </c>
      <c r="M16" t="s">
        <v>271</v>
      </c>
      <c r="N16">
        <v>14</v>
      </c>
      <c r="O16" s="53">
        <f t="shared" si="3"/>
        <v>0.10144927536231885</v>
      </c>
      <c r="Q16" t="s">
        <v>28</v>
      </c>
      <c r="R16">
        <v>11</v>
      </c>
      <c r="S16" s="53">
        <f t="shared" si="4"/>
        <v>3.5143769968051117E-2</v>
      </c>
    </row>
    <row r="17" spans="1:19" x14ac:dyDescent="0.3">
      <c r="A17" t="s">
        <v>23</v>
      </c>
      <c r="B17">
        <v>70</v>
      </c>
      <c r="C17" s="53">
        <f t="shared" si="0"/>
        <v>0.1</v>
      </c>
      <c r="E17" t="s">
        <v>55</v>
      </c>
      <c r="F17">
        <v>29</v>
      </c>
      <c r="G17" s="53">
        <f t="shared" si="1"/>
        <v>7.1960297766749379E-2</v>
      </c>
      <c r="I17" t="s">
        <v>267</v>
      </c>
      <c r="J17">
        <v>21</v>
      </c>
      <c r="K17" s="53">
        <f t="shared" si="2"/>
        <v>6.7961165048543687E-2</v>
      </c>
      <c r="M17" t="s">
        <v>55</v>
      </c>
      <c r="N17">
        <v>11</v>
      </c>
      <c r="O17" s="53">
        <f t="shared" si="3"/>
        <v>7.9710144927536225E-2</v>
      </c>
      <c r="Q17" t="s">
        <v>121</v>
      </c>
      <c r="R17">
        <v>10</v>
      </c>
      <c r="S17" s="53">
        <f t="shared" si="4"/>
        <v>3.1948881789137379E-2</v>
      </c>
    </row>
    <row r="18" spans="1:19" x14ac:dyDescent="0.3">
      <c r="A18" t="s">
        <v>269</v>
      </c>
      <c r="B18">
        <v>61</v>
      </c>
      <c r="C18" s="53">
        <f t="shared" si="0"/>
        <v>8.7142857142857147E-2</v>
      </c>
      <c r="E18" t="s">
        <v>267</v>
      </c>
      <c r="F18">
        <v>26</v>
      </c>
      <c r="G18" s="53">
        <f t="shared" si="1"/>
        <v>6.4516129032258063E-2</v>
      </c>
      <c r="I18" t="s">
        <v>23</v>
      </c>
      <c r="J18">
        <v>20</v>
      </c>
      <c r="K18" s="53">
        <f t="shared" si="2"/>
        <v>6.4724919093851127E-2</v>
      </c>
      <c r="M18" t="s">
        <v>267</v>
      </c>
      <c r="N18">
        <v>8</v>
      </c>
      <c r="O18" s="53">
        <f t="shared" si="3"/>
        <v>5.7971014492753624E-2</v>
      </c>
      <c r="Q18" t="s">
        <v>282</v>
      </c>
      <c r="R18">
        <v>9</v>
      </c>
      <c r="S18" s="53">
        <f t="shared" si="4"/>
        <v>2.8753993610223641E-2</v>
      </c>
    </row>
    <row r="19" spans="1:19" x14ac:dyDescent="0.3">
      <c r="A19" t="s">
        <v>270</v>
      </c>
      <c r="B19">
        <v>53</v>
      </c>
      <c r="C19" s="53">
        <f t="shared" si="0"/>
        <v>7.571428571428572E-2</v>
      </c>
      <c r="E19" t="s">
        <v>28</v>
      </c>
      <c r="F19">
        <v>26</v>
      </c>
      <c r="G19" s="53">
        <f t="shared" si="1"/>
        <v>6.4516129032258063E-2</v>
      </c>
      <c r="I19" t="s">
        <v>121</v>
      </c>
      <c r="J19">
        <v>18</v>
      </c>
      <c r="K19" s="53">
        <f t="shared" si="2"/>
        <v>5.8252427184466021E-2</v>
      </c>
      <c r="M19" t="s">
        <v>23</v>
      </c>
      <c r="N19">
        <v>8</v>
      </c>
      <c r="O19" s="53">
        <f t="shared" si="3"/>
        <v>5.7971014492753624E-2</v>
      </c>
      <c r="Q19" t="s">
        <v>267</v>
      </c>
      <c r="R19">
        <v>8</v>
      </c>
      <c r="S19" s="53">
        <f t="shared" si="4"/>
        <v>2.5559105431309903E-2</v>
      </c>
    </row>
    <row r="20" spans="1:19" x14ac:dyDescent="0.3">
      <c r="A20" t="s">
        <v>271</v>
      </c>
      <c r="B20">
        <v>49</v>
      </c>
      <c r="C20" s="53">
        <f t="shared" si="0"/>
        <v>7.0000000000000007E-2</v>
      </c>
      <c r="E20" t="s">
        <v>23</v>
      </c>
      <c r="F20">
        <v>24</v>
      </c>
      <c r="G20" s="53">
        <f t="shared" si="1"/>
        <v>5.9553349875930521E-2</v>
      </c>
      <c r="I20" t="s">
        <v>19</v>
      </c>
      <c r="J20">
        <v>16</v>
      </c>
      <c r="K20" s="53">
        <f t="shared" si="2"/>
        <v>5.1779935275080909E-2</v>
      </c>
      <c r="M20" t="s">
        <v>284</v>
      </c>
      <c r="N20">
        <v>8</v>
      </c>
      <c r="O20" s="53">
        <f t="shared" si="3"/>
        <v>5.7971014492753624E-2</v>
      </c>
      <c r="Q20" t="s">
        <v>284</v>
      </c>
      <c r="R20">
        <v>8</v>
      </c>
      <c r="S20" s="53">
        <f t="shared" si="4"/>
        <v>2.5559105431309903E-2</v>
      </c>
    </row>
    <row r="21" spans="1:19" x14ac:dyDescent="0.3">
      <c r="A21" t="s">
        <v>272</v>
      </c>
      <c r="B21">
        <v>46</v>
      </c>
      <c r="C21" s="53">
        <f t="shared" si="0"/>
        <v>6.5714285714285711E-2</v>
      </c>
      <c r="E21" t="s">
        <v>58</v>
      </c>
      <c r="F21">
        <v>24</v>
      </c>
      <c r="G21" s="53">
        <f t="shared" si="1"/>
        <v>5.9553349875930521E-2</v>
      </c>
      <c r="I21" t="s">
        <v>58</v>
      </c>
      <c r="J21">
        <v>15</v>
      </c>
      <c r="K21" s="53">
        <f t="shared" si="2"/>
        <v>4.8543689320388349E-2</v>
      </c>
      <c r="M21" t="s">
        <v>279</v>
      </c>
      <c r="N21">
        <v>7</v>
      </c>
      <c r="O21" s="53">
        <f t="shared" si="3"/>
        <v>5.0724637681159424E-2</v>
      </c>
      <c r="Q21" t="s">
        <v>276</v>
      </c>
      <c r="R21">
        <v>8</v>
      </c>
      <c r="S21" s="53">
        <f t="shared" si="4"/>
        <v>2.5559105431309903E-2</v>
      </c>
    </row>
    <row r="22" spans="1:19" x14ac:dyDescent="0.3">
      <c r="A22" t="s">
        <v>55</v>
      </c>
      <c r="B22">
        <v>44</v>
      </c>
      <c r="C22" s="53">
        <f t="shared" si="0"/>
        <v>6.2857142857142861E-2</v>
      </c>
      <c r="E22" t="s">
        <v>275</v>
      </c>
      <c r="F22">
        <v>21</v>
      </c>
      <c r="G22" s="53">
        <f t="shared" si="1"/>
        <v>5.2109181141439205E-2</v>
      </c>
      <c r="I22" t="s">
        <v>55</v>
      </c>
      <c r="J22">
        <v>15</v>
      </c>
      <c r="K22" s="53">
        <f t="shared" si="2"/>
        <v>4.8543689320388349E-2</v>
      </c>
      <c r="M22" t="s">
        <v>269</v>
      </c>
      <c r="N22">
        <v>7</v>
      </c>
      <c r="O22" s="53">
        <f t="shared" si="3"/>
        <v>5.0724637681159424E-2</v>
      </c>
      <c r="Q22" t="s">
        <v>288</v>
      </c>
      <c r="R22">
        <v>7</v>
      </c>
      <c r="S22" s="53">
        <f t="shared" si="4"/>
        <v>2.2364217252396165E-2</v>
      </c>
    </row>
    <row r="23" spans="1:19" x14ac:dyDescent="0.3">
      <c r="A23" t="s">
        <v>273</v>
      </c>
      <c r="B23">
        <v>40</v>
      </c>
      <c r="C23" s="53">
        <f t="shared" si="0"/>
        <v>5.7142857142857141E-2</v>
      </c>
      <c r="E23" t="s">
        <v>279</v>
      </c>
      <c r="F23">
        <v>18</v>
      </c>
      <c r="G23" s="53">
        <f t="shared" si="1"/>
        <v>4.4665012406947889E-2</v>
      </c>
      <c r="I23" t="s">
        <v>279</v>
      </c>
      <c r="J23">
        <v>14</v>
      </c>
      <c r="K23" s="53">
        <f t="shared" si="2"/>
        <v>4.5307443365695796E-2</v>
      </c>
      <c r="M23" t="s">
        <v>282</v>
      </c>
      <c r="N23">
        <v>7</v>
      </c>
      <c r="O23" s="53">
        <f t="shared" si="3"/>
        <v>5.0724637681159424E-2</v>
      </c>
      <c r="Q23" t="s">
        <v>280</v>
      </c>
      <c r="R23">
        <v>7</v>
      </c>
      <c r="S23" s="53">
        <f t="shared" si="4"/>
        <v>2.2364217252396165E-2</v>
      </c>
    </row>
    <row r="24" spans="1:19" x14ac:dyDescent="0.3">
      <c r="A24" t="s">
        <v>19</v>
      </c>
      <c r="B24">
        <v>34</v>
      </c>
      <c r="C24" s="53">
        <f t="shared" si="0"/>
        <v>4.8571428571428571E-2</v>
      </c>
      <c r="E24" t="s">
        <v>273</v>
      </c>
      <c r="F24">
        <v>17</v>
      </c>
      <c r="G24" s="53">
        <f t="shared" si="1"/>
        <v>4.2183622828784122E-2</v>
      </c>
      <c r="I24" t="s">
        <v>274</v>
      </c>
      <c r="J24">
        <v>12</v>
      </c>
      <c r="K24" s="53">
        <f t="shared" si="2"/>
        <v>3.8834951456310676E-2</v>
      </c>
      <c r="M24" t="s">
        <v>272</v>
      </c>
      <c r="N24">
        <v>7</v>
      </c>
      <c r="O24" s="53">
        <f t="shared" si="3"/>
        <v>5.0724637681159424E-2</v>
      </c>
      <c r="Q24" t="s">
        <v>55</v>
      </c>
      <c r="R24">
        <v>7</v>
      </c>
      <c r="S24" s="53">
        <f t="shared" si="4"/>
        <v>2.2364217252396165E-2</v>
      </c>
    </row>
    <row r="25" spans="1:19" x14ac:dyDescent="0.3">
      <c r="A25" t="s">
        <v>274</v>
      </c>
      <c r="B25">
        <v>32</v>
      </c>
      <c r="C25" s="53">
        <f t="shared" si="0"/>
        <v>4.5714285714285714E-2</v>
      </c>
      <c r="E25" t="s">
        <v>278</v>
      </c>
      <c r="F25">
        <v>16</v>
      </c>
      <c r="G25" s="53">
        <f t="shared" si="1"/>
        <v>3.9702233250620347E-2</v>
      </c>
      <c r="I25" t="s">
        <v>288</v>
      </c>
      <c r="J25">
        <v>12</v>
      </c>
      <c r="K25" s="53">
        <f t="shared" si="2"/>
        <v>3.8834951456310676E-2</v>
      </c>
      <c r="M25" t="s">
        <v>276</v>
      </c>
      <c r="N25">
        <v>6</v>
      </c>
      <c r="O25" s="53">
        <f t="shared" si="3"/>
        <v>4.3478260869565216E-2</v>
      </c>
      <c r="Q25" t="s">
        <v>285</v>
      </c>
      <c r="R25">
        <v>7</v>
      </c>
      <c r="S25" s="53">
        <f t="shared" si="4"/>
        <v>2.2364217252396165E-2</v>
      </c>
    </row>
    <row r="26" spans="1:19" x14ac:dyDescent="0.3">
      <c r="A26" t="s">
        <v>275</v>
      </c>
      <c r="B26">
        <v>29</v>
      </c>
      <c r="C26" s="53">
        <f t="shared" si="0"/>
        <v>4.1428571428571426E-2</v>
      </c>
      <c r="E26" t="s">
        <v>19</v>
      </c>
      <c r="F26">
        <v>15</v>
      </c>
      <c r="G26" s="53">
        <f t="shared" si="1"/>
        <v>3.7220843672456573E-2</v>
      </c>
      <c r="I26" t="s">
        <v>272</v>
      </c>
      <c r="J26">
        <v>12</v>
      </c>
      <c r="K26" s="53">
        <f t="shared" si="2"/>
        <v>3.8834951456310676E-2</v>
      </c>
      <c r="M26" t="s">
        <v>273</v>
      </c>
      <c r="N26">
        <v>6</v>
      </c>
      <c r="O26" s="53">
        <f t="shared" si="3"/>
        <v>4.3478260869565216E-2</v>
      </c>
      <c r="Q26" t="s">
        <v>272</v>
      </c>
      <c r="R26">
        <v>6</v>
      </c>
      <c r="S26" s="53">
        <f t="shared" si="4"/>
        <v>1.9169329073482427E-2</v>
      </c>
    </row>
    <row r="27" spans="1:19" x14ac:dyDescent="0.3">
      <c r="A27" t="s">
        <v>276</v>
      </c>
      <c r="B27">
        <v>27</v>
      </c>
      <c r="C27" s="53">
        <f t="shared" si="0"/>
        <v>3.8571428571428569E-2</v>
      </c>
      <c r="E27" t="s">
        <v>276</v>
      </c>
      <c r="F27">
        <v>15</v>
      </c>
      <c r="G27" s="53">
        <f t="shared" si="1"/>
        <v>3.7220843672456573E-2</v>
      </c>
      <c r="I27" t="s">
        <v>278</v>
      </c>
      <c r="J27">
        <v>11</v>
      </c>
      <c r="K27" s="53">
        <f t="shared" si="2"/>
        <v>3.5598705501618123E-2</v>
      </c>
      <c r="M27" t="s">
        <v>287</v>
      </c>
      <c r="N27">
        <v>6</v>
      </c>
      <c r="O27" s="53">
        <f t="shared" si="3"/>
        <v>4.3478260869565216E-2</v>
      </c>
      <c r="Q27" t="s">
        <v>58</v>
      </c>
      <c r="R27">
        <v>6</v>
      </c>
      <c r="S27" s="53">
        <f t="shared" si="4"/>
        <v>1.9169329073482427E-2</v>
      </c>
    </row>
    <row r="28" spans="1:19" x14ac:dyDescent="0.3">
      <c r="A28" t="s">
        <v>277</v>
      </c>
      <c r="B28">
        <v>26</v>
      </c>
      <c r="C28" s="53">
        <f t="shared" si="0"/>
        <v>3.7142857142857144E-2</v>
      </c>
      <c r="E28" t="s">
        <v>269</v>
      </c>
      <c r="F28">
        <v>15</v>
      </c>
      <c r="G28" s="53">
        <f t="shared" si="1"/>
        <v>3.7220843672456573E-2</v>
      </c>
      <c r="I28" t="s">
        <v>284</v>
      </c>
      <c r="J28">
        <v>11</v>
      </c>
      <c r="K28" s="53">
        <f t="shared" si="2"/>
        <v>3.5598705501618123E-2</v>
      </c>
      <c r="M28" t="s">
        <v>58</v>
      </c>
      <c r="N28">
        <v>6</v>
      </c>
      <c r="O28" s="53">
        <f t="shared" si="3"/>
        <v>4.3478260869565216E-2</v>
      </c>
      <c r="Q28" t="s">
        <v>269</v>
      </c>
      <c r="R28">
        <v>5</v>
      </c>
      <c r="S28" s="53">
        <f t="shared" si="4"/>
        <v>1.5974440894568689E-2</v>
      </c>
    </row>
    <row r="29" spans="1:19" x14ac:dyDescent="0.3">
      <c r="A29" t="s">
        <v>278</v>
      </c>
      <c r="B29">
        <v>25</v>
      </c>
      <c r="C29" s="53">
        <f t="shared" si="0"/>
        <v>3.5714285714285712E-2</v>
      </c>
      <c r="E29" t="s">
        <v>270</v>
      </c>
      <c r="F29">
        <v>12</v>
      </c>
      <c r="G29" s="53">
        <f t="shared" si="1"/>
        <v>2.9776674937965261E-2</v>
      </c>
      <c r="I29" t="s">
        <v>269</v>
      </c>
      <c r="J29">
        <v>11</v>
      </c>
      <c r="K29" s="53">
        <f t="shared" si="2"/>
        <v>3.5598705501618123E-2</v>
      </c>
      <c r="M29" t="s">
        <v>121</v>
      </c>
      <c r="N29">
        <v>5</v>
      </c>
      <c r="O29" s="53">
        <f t="shared" si="3"/>
        <v>3.6231884057971016E-2</v>
      </c>
      <c r="Q29" t="s">
        <v>275</v>
      </c>
      <c r="R29">
        <v>5</v>
      </c>
      <c r="S29" s="53">
        <f t="shared" si="4"/>
        <v>1.5974440894568689E-2</v>
      </c>
    </row>
    <row r="30" spans="1:19" x14ac:dyDescent="0.3">
      <c r="A30" t="s">
        <v>279</v>
      </c>
      <c r="B30">
        <v>24</v>
      </c>
      <c r="C30" s="53">
        <f t="shared" si="0"/>
        <v>3.4285714285714287E-2</v>
      </c>
      <c r="E30" t="s">
        <v>280</v>
      </c>
      <c r="F30">
        <v>12</v>
      </c>
      <c r="G30" s="53">
        <f t="shared" si="1"/>
        <v>2.9776674937965261E-2</v>
      </c>
      <c r="I30" t="s">
        <v>276</v>
      </c>
      <c r="J30">
        <v>11</v>
      </c>
      <c r="K30" s="53">
        <f t="shared" si="2"/>
        <v>3.5598705501618123E-2</v>
      </c>
      <c r="M30" t="s">
        <v>285</v>
      </c>
      <c r="N30">
        <v>5</v>
      </c>
      <c r="O30" s="53">
        <f t="shared" si="3"/>
        <v>3.6231884057971016E-2</v>
      </c>
      <c r="Q30" t="s">
        <v>273</v>
      </c>
      <c r="R30">
        <v>5</v>
      </c>
      <c r="S30" s="53">
        <f t="shared" si="4"/>
        <v>1.5974440894568689E-2</v>
      </c>
    </row>
    <row r="31" spans="1:19" x14ac:dyDescent="0.3">
      <c r="A31" t="s">
        <v>280</v>
      </c>
      <c r="B31">
        <v>23</v>
      </c>
      <c r="C31" s="53">
        <f t="shared" si="0"/>
        <v>3.2857142857142856E-2</v>
      </c>
      <c r="E31" t="s">
        <v>281</v>
      </c>
      <c r="F31">
        <v>11</v>
      </c>
      <c r="G31" s="53">
        <f t="shared" si="1"/>
        <v>2.729528535980149E-2</v>
      </c>
      <c r="I31" t="s">
        <v>275</v>
      </c>
      <c r="J31">
        <v>11</v>
      </c>
      <c r="K31" s="53">
        <f t="shared" si="2"/>
        <v>3.5598705501618123E-2</v>
      </c>
      <c r="M31" t="s">
        <v>280</v>
      </c>
      <c r="N31">
        <v>5</v>
      </c>
      <c r="O31" s="53">
        <f t="shared" si="3"/>
        <v>3.6231884057971016E-2</v>
      </c>
      <c r="Q31" t="s">
        <v>283</v>
      </c>
      <c r="R31">
        <v>5</v>
      </c>
      <c r="S31" s="53">
        <f t="shared" si="4"/>
        <v>1.5974440894568689E-2</v>
      </c>
    </row>
    <row r="32" spans="1:19" x14ac:dyDescent="0.3">
      <c r="A32" t="s">
        <v>58</v>
      </c>
      <c r="B32">
        <v>22</v>
      </c>
      <c r="C32" s="53">
        <f t="shared" si="0"/>
        <v>3.1428571428571431E-2</v>
      </c>
      <c r="E32" t="s">
        <v>282</v>
      </c>
      <c r="F32">
        <v>11</v>
      </c>
      <c r="G32" s="53">
        <f t="shared" si="1"/>
        <v>2.729528535980149E-2</v>
      </c>
      <c r="I32" t="s">
        <v>293</v>
      </c>
      <c r="J32">
        <v>10</v>
      </c>
      <c r="K32" s="53">
        <f t="shared" si="2"/>
        <v>3.2362459546925564E-2</v>
      </c>
      <c r="M32" t="s">
        <v>268</v>
      </c>
      <c r="N32">
        <v>4</v>
      </c>
      <c r="O32" s="53">
        <f t="shared" si="3"/>
        <v>2.8985507246376812E-2</v>
      </c>
      <c r="Q32" t="s">
        <v>23</v>
      </c>
      <c r="R32">
        <v>4</v>
      </c>
      <c r="S32" s="53">
        <f t="shared" si="4"/>
        <v>1.2779552715654952E-2</v>
      </c>
    </row>
    <row r="33" spans="1:19" x14ac:dyDescent="0.3">
      <c r="A33" t="s">
        <v>281</v>
      </c>
      <c r="B33">
        <v>20</v>
      </c>
      <c r="C33" s="53">
        <f t="shared" si="0"/>
        <v>2.8571428571428571E-2</v>
      </c>
      <c r="E33" t="s">
        <v>285</v>
      </c>
      <c r="F33">
        <v>11</v>
      </c>
      <c r="G33" s="53">
        <f t="shared" si="1"/>
        <v>2.729528535980149E-2</v>
      </c>
      <c r="I33" t="s">
        <v>273</v>
      </c>
      <c r="J33">
        <v>8</v>
      </c>
      <c r="K33" s="53">
        <f t="shared" si="2"/>
        <v>2.5889967637540454E-2</v>
      </c>
      <c r="M33" t="s">
        <v>275</v>
      </c>
      <c r="N33">
        <v>4</v>
      </c>
      <c r="O33" s="53">
        <f t="shared" si="3"/>
        <v>2.8985507246376812E-2</v>
      </c>
      <c r="Q33" t="s">
        <v>279</v>
      </c>
      <c r="R33">
        <v>4</v>
      </c>
      <c r="S33" s="53">
        <f t="shared" si="4"/>
        <v>1.2779552715654952E-2</v>
      </c>
    </row>
    <row r="34" spans="1:19" x14ac:dyDescent="0.3">
      <c r="A34" t="s">
        <v>282</v>
      </c>
      <c r="B34">
        <v>19</v>
      </c>
      <c r="C34" s="53">
        <f t="shared" si="0"/>
        <v>2.7142857142857142E-2</v>
      </c>
      <c r="E34" t="s">
        <v>284</v>
      </c>
      <c r="F34">
        <v>10</v>
      </c>
      <c r="G34" s="53">
        <f t="shared" si="1"/>
        <v>2.4813895781637719E-2</v>
      </c>
      <c r="I34" t="s">
        <v>285</v>
      </c>
      <c r="J34">
        <v>8</v>
      </c>
      <c r="K34" s="53">
        <f t="shared" si="2"/>
        <v>2.5889967637540454E-2</v>
      </c>
      <c r="M34" t="s">
        <v>283</v>
      </c>
      <c r="N34">
        <v>4</v>
      </c>
      <c r="O34" s="53">
        <f t="shared" si="3"/>
        <v>2.8985507246376812E-2</v>
      </c>
      <c r="Q34" t="s">
        <v>287</v>
      </c>
      <c r="R34">
        <v>4</v>
      </c>
      <c r="S34" s="53">
        <f t="shared" si="4"/>
        <v>1.2779552715654952E-2</v>
      </c>
    </row>
    <row r="35" spans="1:19" x14ac:dyDescent="0.3">
      <c r="A35" t="s">
        <v>283</v>
      </c>
      <c r="B35">
        <v>19</v>
      </c>
      <c r="C35" s="53">
        <f t="shared" si="0"/>
        <v>2.7142857142857142E-2</v>
      </c>
      <c r="E35" t="s">
        <v>288</v>
      </c>
      <c r="F35">
        <v>9</v>
      </c>
      <c r="G35" s="53">
        <f t="shared" si="1"/>
        <v>2.2332506203473945E-2</v>
      </c>
      <c r="I35" t="s">
        <v>290</v>
      </c>
      <c r="J35">
        <v>7</v>
      </c>
      <c r="K35" s="53">
        <f t="shared" si="2"/>
        <v>2.2653721682847898E-2</v>
      </c>
      <c r="M35" t="s">
        <v>293</v>
      </c>
      <c r="N35">
        <v>3</v>
      </c>
      <c r="O35" s="53">
        <f t="shared" si="3"/>
        <v>2.1739130434782608E-2</v>
      </c>
      <c r="Q35" t="s">
        <v>281</v>
      </c>
      <c r="R35">
        <v>4</v>
      </c>
      <c r="S35" s="53">
        <f t="shared" si="4"/>
        <v>1.2779552715654952E-2</v>
      </c>
    </row>
    <row r="36" spans="1:19" x14ac:dyDescent="0.3">
      <c r="A36" t="s">
        <v>284</v>
      </c>
      <c r="B36">
        <v>18</v>
      </c>
      <c r="C36" s="53">
        <f t="shared" si="0"/>
        <v>2.5714285714285714E-2</v>
      </c>
      <c r="E36" t="s">
        <v>121</v>
      </c>
      <c r="F36">
        <v>9</v>
      </c>
      <c r="G36" s="53">
        <f t="shared" si="1"/>
        <v>2.2332506203473945E-2</v>
      </c>
      <c r="I36" t="s">
        <v>283</v>
      </c>
      <c r="J36">
        <v>7</v>
      </c>
      <c r="K36" s="53">
        <f t="shared" si="2"/>
        <v>2.2653721682847898E-2</v>
      </c>
      <c r="M36" t="s">
        <v>286</v>
      </c>
      <c r="N36">
        <v>3</v>
      </c>
      <c r="O36" s="53">
        <f t="shared" si="3"/>
        <v>2.1739130434782608E-2</v>
      </c>
      <c r="Q36" t="s">
        <v>295</v>
      </c>
      <c r="R36">
        <v>3</v>
      </c>
      <c r="S36" s="53">
        <f t="shared" si="4"/>
        <v>9.5846645367412137E-3</v>
      </c>
    </row>
    <row r="37" spans="1:19" x14ac:dyDescent="0.3">
      <c r="A37" t="s">
        <v>285</v>
      </c>
      <c r="B37">
        <v>15</v>
      </c>
      <c r="C37" s="53">
        <f t="shared" si="0"/>
        <v>2.1428571428571429E-2</v>
      </c>
      <c r="E37" t="s">
        <v>283</v>
      </c>
      <c r="F37">
        <v>9</v>
      </c>
      <c r="G37" s="53">
        <f t="shared" si="1"/>
        <v>2.2332506203473945E-2</v>
      </c>
      <c r="I37" t="s">
        <v>282</v>
      </c>
      <c r="J37">
        <v>6</v>
      </c>
      <c r="K37" s="53">
        <f t="shared" si="2"/>
        <v>1.9417475728155338E-2</v>
      </c>
      <c r="M37" t="s">
        <v>288</v>
      </c>
      <c r="N37">
        <v>2</v>
      </c>
      <c r="O37" s="53">
        <f t="shared" si="3"/>
        <v>1.4492753623188406E-2</v>
      </c>
      <c r="Q37" t="s">
        <v>291</v>
      </c>
      <c r="R37">
        <v>3</v>
      </c>
      <c r="S37" s="53">
        <f t="shared" si="4"/>
        <v>9.5846645367412137E-3</v>
      </c>
    </row>
    <row r="38" spans="1:19" x14ac:dyDescent="0.3">
      <c r="A38" t="s">
        <v>286</v>
      </c>
      <c r="B38">
        <v>15</v>
      </c>
      <c r="C38" s="53">
        <f t="shared" si="0"/>
        <v>2.1428571428571429E-2</v>
      </c>
      <c r="E38" t="s">
        <v>295</v>
      </c>
      <c r="F38">
        <v>8</v>
      </c>
      <c r="G38" s="53">
        <f t="shared" si="1"/>
        <v>1.9851116625310174E-2</v>
      </c>
      <c r="I38" t="s">
        <v>281</v>
      </c>
      <c r="J38">
        <v>6</v>
      </c>
      <c r="K38" s="53">
        <f t="shared" si="2"/>
        <v>1.9417475728155338E-2</v>
      </c>
      <c r="M38" t="s">
        <v>274</v>
      </c>
      <c r="N38">
        <v>2</v>
      </c>
      <c r="O38" s="53">
        <f t="shared" si="3"/>
        <v>1.4492753623188406E-2</v>
      </c>
      <c r="Q38" t="s">
        <v>278</v>
      </c>
      <c r="R38">
        <v>3</v>
      </c>
      <c r="S38" s="53">
        <f t="shared" si="4"/>
        <v>9.5846645367412137E-3</v>
      </c>
    </row>
    <row r="39" spans="1:19" x14ac:dyDescent="0.3">
      <c r="A39" t="s">
        <v>287</v>
      </c>
      <c r="B39">
        <v>14</v>
      </c>
      <c r="C39" s="53">
        <f t="shared" si="0"/>
        <v>0.02</v>
      </c>
      <c r="E39" t="s">
        <v>290</v>
      </c>
      <c r="F39">
        <v>7</v>
      </c>
      <c r="G39" s="53">
        <f t="shared" si="1"/>
        <v>1.7369727047146403E-2</v>
      </c>
      <c r="I39" t="s">
        <v>280</v>
      </c>
      <c r="J39">
        <v>6</v>
      </c>
      <c r="K39" s="53">
        <f t="shared" si="2"/>
        <v>1.9417475728155338E-2</v>
      </c>
      <c r="M39" t="s">
        <v>281</v>
      </c>
      <c r="N39">
        <v>2</v>
      </c>
      <c r="O39" s="53">
        <f t="shared" si="3"/>
        <v>1.4492753623188406E-2</v>
      </c>
      <c r="Q39" t="s">
        <v>294</v>
      </c>
      <c r="R39">
        <v>2</v>
      </c>
      <c r="S39" s="53">
        <f t="shared" si="4"/>
        <v>6.3897763578274758E-3</v>
      </c>
    </row>
    <row r="40" spans="1:19" x14ac:dyDescent="0.3">
      <c r="A40" t="s">
        <v>288</v>
      </c>
      <c r="B40">
        <v>14</v>
      </c>
      <c r="C40" s="53">
        <f t="shared" si="0"/>
        <v>0.02</v>
      </c>
      <c r="G40" s="53"/>
      <c r="I40" t="s">
        <v>287</v>
      </c>
      <c r="J40">
        <v>5</v>
      </c>
      <c r="K40" s="53">
        <f t="shared" si="2"/>
        <v>1.6181229773462782E-2</v>
      </c>
      <c r="M40" t="s">
        <v>278</v>
      </c>
      <c r="N40">
        <v>1</v>
      </c>
      <c r="O40" s="53">
        <f t="shared" si="3"/>
        <v>7.246376811594203E-3</v>
      </c>
      <c r="Q40" t="s">
        <v>274</v>
      </c>
      <c r="R40">
        <v>2</v>
      </c>
      <c r="S40" s="53">
        <f t="shared" si="4"/>
        <v>6.3897763578274758E-3</v>
      </c>
    </row>
    <row r="41" spans="1:19" x14ac:dyDescent="0.3">
      <c r="A41" t="s">
        <v>289</v>
      </c>
      <c r="B41">
        <v>12</v>
      </c>
      <c r="C41" s="53">
        <f t="shared" si="0"/>
        <v>1.7142857142857144E-2</v>
      </c>
      <c r="F41" s="52"/>
      <c r="G41" s="52"/>
      <c r="I41" t="s">
        <v>286</v>
      </c>
      <c r="J41">
        <v>4</v>
      </c>
      <c r="K41" s="53">
        <f t="shared" si="2"/>
        <v>1.2944983818770227E-2</v>
      </c>
      <c r="M41" t="s">
        <v>291</v>
      </c>
      <c r="N41">
        <v>1</v>
      </c>
      <c r="O41" s="53">
        <f t="shared" si="3"/>
        <v>7.246376811594203E-3</v>
      </c>
      <c r="Q41" t="s">
        <v>292</v>
      </c>
      <c r="R41">
        <v>2</v>
      </c>
      <c r="S41" s="53">
        <f t="shared" si="4"/>
        <v>6.3897763578274758E-3</v>
      </c>
    </row>
    <row r="42" spans="1:19" x14ac:dyDescent="0.3">
      <c r="A42" t="s">
        <v>290</v>
      </c>
      <c r="B42">
        <v>12</v>
      </c>
      <c r="C42" s="53">
        <f t="shared" si="0"/>
        <v>1.7142857142857144E-2</v>
      </c>
      <c r="F42" t="s">
        <v>75</v>
      </c>
      <c r="K42" s="53"/>
      <c r="S42" s="53"/>
    </row>
    <row r="43" spans="1:19" x14ac:dyDescent="0.3">
      <c r="A43" t="s">
        <v>291</v>
      </c>
      <c r="B43">
        <v>8</v>
      </c>
      <c r="C43" s="53">
        <f t="shared" si="0"/>
        <v>1.1428571428571429E-2</v>
      </c>
      <c r="K43" s="53"/>
      <c r="S43" s="53"/>
    </row>
    <row r="44" spans="1:19" x14ac:dyDescent="0.3">
      <c r="B44" s="52"/>
      <c r="C44" s="52"/>
      <c r="F44" s="52"/>
      <c r="G44" s="52"/>
      <c r="K44" s="53"/>
    </row>
    <row r="45" spans="1:19" x14ac:dyDescent="0.3">
      <c r="J45" s="52"/>
      <c r="K45" s="52"/>
    </row>
    <row r="47" spans="1:19" x14ac:dyDescent="0.3">
      <c r="B47" s="52"/>
      <c r="C47" s="52"/>
      <c r="F47" s="52"/>
      <c r="G47" s="52"/>
    </row>
    <row r="50" spans="2:12" x14ac:dyDescent="0.3">
      <c r="B50" s="52"/>
      <c r="C50" s="52"/>
      <c r="F50" s="52"/>
      <c r="G50" s="52"/>
    </row>
    <row r="53" spans="2:12" x14ac:dyDescent="0.3">
      <c r="B53" s="52"/>
      <c r="C53" s="52"/>
      <c r="F53" s="52"/>
      <c r="G53" s="52"/>
    </row>
    <row r="55" spans="2:12" x14ac:dyDescent="0.3">
      <c r="D55" s="52"/>
      <c r="H55" s="52"/>
      <c r="L55" s="52"/>
    </row>
    <row r="56" spans="2:12" x14ac:dyDescent="0.3">
      <c r="B56" s="52"/>
      <c r="C56" s="52"/>
      <c r="F56" s="52"/>
      <c r="G56" s="52"/>
    </row>
    <row r="58" spans="2:12" x14ac:dyDescent="0.3">
      <c r="D58" s="52"/>
      <c r="H58" s="52"/>
    </row>
    <row r="59" spans="2:12" x14ac:dyDescent="0.3">
      <c r="B59" s="52"/>
      <c r="C59" s="52"/>
      <c r="F59" s="52"/>
      <c r="G59" s="52"/>
    </row>
    <row r="61" spans="2:12" x14ac:dyDescent="0.3">
      <c r="D61" s="52"/>
      <c r="H61" s="52"/>
    </row>
    <row r="62" spans="2:12" x14ac:dyDescent="0.3">
      <c r="F62" s="52"/>
      <c r="G62" s="52"/>
    </row>
    <row r="64" spans="2:12" x14ac:dyDescent="0.3">
      <c r="D64" s="52"/>
      <c r="H64" s="52"/>
    </row>
    <row r="65" spans="4:8" x14ac:dyDescent="0.3">
      <c r="F65" s="52"/>
      <c r="G65" s="52"/>
    </row>
    <row r="67" spans="4:8" x14ac:dyDescent="0.3">
      <c r="D67" s="52"/>
      <c r="H67" s="52"/>
    </row>
    <row r="68" spans="4:8" x14ac:dyDescent="0.3">
      <c r="F68" s="52"/>
      <c r="G68" s="52"/>
    </row>
    <row r="70" spans="4:8" x14ac:dyDescent="0.3">
      <c r="D70" s="52"/>
      <c r="H70" s="52"/>
    </row>
    <row r="71" spans="4:8" x14ac:dyDescent="0.3">
      <c r="F71" s="52"/>
      <c r="G71" s="52"/>
    </row>
    <row r="73" spans="4:8" x14ac:dyDescent="0.3">
      <c r="H73" s="52"/>
    </row>
    <row r="76" spans="4:8" x14ac:dyDescent="0.3">
      <c r="H76" s="52"/>
    </row>
    <row r="79" spans="4:8" x14ac:dyDescent="0.3">
      <c r="H79" s="52"/>
    </row>
    <row r="82" spans="8:8" x14ac:dyDescent="0.3">
      <c r="H82" s="52"/>
    </row>
    <row r="85" spans="8:8" x14ac:dyDescent="0.3">
      <c r="H85" s="52"/>
    </row>
  </sheetData>
  <sheetProtection algorithmName="SHA-512" hashValue="4INX8b9oCyjYf1FGrSw101rUdMxihn0lPzrCpYIYFOssyOIqD4/Dw5r3VMA1RwISAiMt2vW4SlMVNFoQGcaN4Q==" saltValue="eKR42F6/rtxanFu0jC7ybw==" spinCount="100000" sheet="1" objects="1" scenarios="1"/>
  <hyperlinks>
    <hyperlink ref="B2" r:id="rId1" display="Ofcom media nations report (pg 50) and survey questions D12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Digital journ - monthly visits</vt:lpstr>
      <vt:lpstr>Digital-native revenues</vt:lpstr>
      <vt:lpstr>Top 10 news use</vt:lpstr>
      <vt:lpstr>Platforms &amp; intermeds revenue</vt:lpstr>
      <vt:lpstr>Share of search</vt:lpstr>
      <vt:lpstr>Social media news</vt:lpstr>
      <vt:lpstr>Social media followers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Chivers</dc:creator>
  <cp:lastModifiedBy>Janine Bacon</cp:lastModifiedBy>
  <dcterms:created xsi:type="dcterms:W3CDTF">2021-02-24T12:01:15Z</dcterms:created>
  <dcterms:modified xsi:type="dcterms:W3CDTF">2021-03-12T12:07:43Z</dcterms:modified>
</cp:coreProperties>
</file>